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305" windowHeight="9585" tabRatio="835" activeTab="1"/>
  </bookViews>
  <sheets>
    <sheet name="Титул_Навч_план" sheetId="1" r:id="rId1"/>
    <sheet name="Форма_Навч_плана" sheetId="2" r:id="rId2"/>
  </sheets>
  <definedNames>
    <definedName name="BSM">'Титул_Навч_план'!#REF!</definedName>
    <definedName name="Dekan">'Форма_Навч_плана'!$CW$103</definedName>
    <definedName name="FakT">'Форма_Навч_плана'!$BS$103:$CV$103</definedName>
    <definedName name="Galuz">'Титул_Навч_план'!$L$13</definedName>
    <definedName name="KafA">'Форма_Навч_плана'!$B$103</definedName>
    <definedName name="KafPers">'Форма_Навч_плана'!$C$103</definedName>
    <definedName name="Line">'Форма_Навч_плана'!$A$9:$DB$9</definedName>
    <definedName name="Osnova">'Титул_Навч_план'!$AO$20</definedName>
    <definedName name="OsvProg">'Титул_Навч_план'!$T$10</definedName>
    <definedName name="Period">'Титул_Навч_план'!$AO$18</definedName>
    <definedName name="Potok">'Титул_Навч_план'!$AR$10</definedName>
    <definedName name="Prk">'Титул_Навч_план'!$AB$39:$AP$44</definedName>
    <definedName name="Qv">'Титул_Навч_план'!$AO$13</definedName>
    <definedName name="Semestr1">'Форма_Навч_плана'!$Z$5</definedName>
    <definedName name="Semestr2">'Форма_Навч_плана'!$AJ$5</definedName>
    <definedName name="Semestr3">'Форма_Навч_плана'!$AT$5</definedName>
    <definedName name="Semestr4">'Форма_Навч_плана'!$BD$5</definedName>
    <definedName name="Semestr5">'Форма_Навч_плана'!$BN$5</definedName>
    <definedName name="Semestr6">'Форма_Навч_плана'!$BX$5</definedName>
    <definedName name="Semestr7">'Форма_Навч_плана'!$CH$5</definedName>
    <definedName name="Semestr8">'Форма_Навч_плана'!$CR$5</definedName>
    <definedName name="Spc">'Титул_Навч_план'!$L$15</definedName>
    <definedName name="Spz">'Титул_Навч_план'!$L$17</definedName>
    <definedName name="Uch">'Титул_Навч_план'!$V$12</definedName>
    <definedName name="_xlnm.Print_Area" localSheetId="1">'Форма_Навч_плана'!$A$1:$DB$104</definedName>
  </definedNames>
  <calcPr fullCalcOnLoad="1"/>
</workbook>
</file>

<file path=xl/sharedStrings.xml><?xml version="1.0" encoding="utf-8"?>
<sst xmlns="http://schemas.openxmlformats.org/spreadsheetml/2006/main" count="731" uniqueCount="302">
  <si>
    <t>№ п/п</t>
  </si>
  <si>
    <t>Аудиторні</t>
  </si>
  <si>
    <t>Самостійна робота</t>
  </si>
  <si>
    <t>1 курс</t>
  </si>
  <si>
    <t>2 курс</t>
  </si>
  <si>
    <t>3 курс</t>
  </si>
  <si>
    <t>4 курс</t>
  </si>
  <si>
    <t>2 сем.</t>
  </si>
  <si>
    <t>3 сем.</t>
  </si>
  <si>
    <t>4 сем.</t>
  </si>
  <si>
    <t>6 сем.</t>
  </si>
  <si>
    <t>7 сем.</t>
  </si>
  <si>
    <t>8 сем.</t>
  </si>
  <si>
    <t>Лекції</t>
  </si>
  <si>
    <t>Практичні</t>
  </si>
  <si>
    <t>Лабораторні</t>
  </si>
  <si>
    <t>Кількість дисциплін</t>
  </si>
  <si>
    <t>Екзаменів</t>
  </si>
  <si>
    <t>Заліків</t>
  </si>
  <si>
    <t>Курсових проектів</t>
  </si>
  <si>
    <t>Курсових робіт</t>
  </si>
  <si>
    <t>тижнів</t>
  </si>
  <si>
    <t>Відповідальна кафедра</t>
  </si>
  <si>
    <t>Найменування дисципліни</t>
  </si>
  <si>
    <t>Кількість навчальних годин</t>
  </si>
  <si>
    <t>аудиторних (годин)</t>
  </si>
  <si>
    <t>з них (годин)</t>
  </si>
  <si>
    <t>лекцій</t>
  </si>
  <si>
    <t>лабораторних занять</t>
  </si>
  <si>
    <t>практичних занять</t>
  </si>
  <si>
    <t>Самостійна робота (години)</t>
  </si>
  <si>
    <t>Контрольні заходи</t>
  </si>
  <si>
    <t>Загальна сума кредитів ECTS</t>
  </si>
  <si>
    <t>Тижневе навантаження</t>
  </si>
  <si>
    <t>Розрахунково-графічних робіт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</si>
  <si>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</si>
  <si>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</si>
  <si>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</si>
  <si>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</si>
  <si>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</si>
  <si>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</si>
  <si>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</si>
  <si>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</si>
  <si>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</si>
  <si>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</si>
  <si>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</si>
  <si>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</si>
  <si>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</si>
  <si>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тижд.</t>
  </si>
  <si>
    <t>КП, КР, РГР</t>
  </si>
  <si>
    <t>Підготовка та складання екзамену</t>
  </si>
  <si>
    <t>Екзамен</t>
  </si>
  <si>
    <t>1 сем.</t>
  </si>
  <si>
    <t>Аудиторних годин на тиждень</t>
  </si>
  <si>
    <t>Курсові проекти</t>
  </si>
  <si>
    <t>Курсові роботи</t>
  </si>
  <si>
    <t>Розрахунково-графічні роботи</t>
  </si>
  <si>
    <t>Екзамени</t>
  </si>
  <si>
    <t>Заліки</t>
  </si>
  <si>
    <t>Кредитів на семестр</t>
  </si>
  <si>
    <t>Курс</t>
  </si>
  <si>
    <t>ІІ. ЗВЕДЕНІ ДАНІ ПРО БЮДЖЕТ ЧАСУ, тижні</t>
  </si>
  <si>
    <t>ІІІ. ПРАКТИКА</t>
  </si>
  <si>
    <t>IV. ДЕРЖАВНА АТЕСТАЦІЯ</t>
  </si>
  <si>
    <t>Теоретичне навчання</t>
  </si>
  <si>
    <t>Екзаменаційна сесія</t>
  </si>
  <si>
    <t>Практика</t>
  </si>
  <si>
    <t>Державна атестація</t>
  </si>
  <si>
    <t>Виконання дипломного проекту (роботи)</t>
  </si>
  <si>
    <t>Канікули</t>
  </si>
  <si>
    <t>Разом</t>
  </si>
  <si>
    <t>Назва практики</t>
  </si>
  <si>
    <t>Семестр</t>
  </si>
  <si>
    <t>Тижні</t>
  </si>
  <si>
    <t>Назва (шифр) навчальної дисципліни</t>
  </si>
  <si>
    <t>Форма державної атестації</t>
  </si>
  <si>
    <t>ХАРКІВСЬКИЙ НАЦІОНАЛЬНИЙ АВТОМОБІЛЬНО-ДОРОЖНІЙ УНІВЕРСИТЕТ</t>
  </si>
  <si>
    <t>НАВЧАЛЬНИЙ ПЛАН</t>
  </si>
  <si>
    <t>Форма ХНАДУ</t>
  </si>
  <si>
    <t xml:space="preserve">Строк навчання: </t>
  </si>
  <si>
    <t>У тому числі</t>
  </si>
  <si>
    <t>Кількість годин по курсах та семестрах</t>
  </si>
  <si>
    <t>5сем.</t>
  </si>
  <si>
    <t>V. Навчальний план підготовки бакалаврів</t>
  </si>
  <si>
    <t>Т</t>
  </si>
  <si>
    <t>С</t>
  </si>
  <si>
    <t>К</t>
  </si>
  <si>
    <t>ПР</t>
  </si>
  <si>
    <t>ДА</t>
  </si>
  <si>
    <t>Кредитів на рік</t>
  </si>
  <si>
    <t>К*</t>
  </si>
  <si>
    <t>Количество</t>
  </si>
  <si>
    <t>Семестры</t>
  </si>
  <si>
    <t>Семестры всего</t>
  </si>
  <si>
    <t>Всього без позакредит</t>
  </si>
  <si>
    <t>Кол РГР</t>
  </si>
  <si>
    <t>денна</t>
  </si>
  <si>
    <t>бакалавра</t>
  </si>
  <si>
    <t>Кваліфікація:</t>
  </si>
  <si>
    <t>3 роки 10 місяців</t>
  </si>
  <si>
    <t>повної загальної середньої освіти</t>
  </si>
  <si>
    <t>Пратика</t>
  </si>
  <si>
    <t>Годин за семестр без дисциплін за рішенням Вченої ради ХНАДУ</t>
  </si>
  <si>
    <t>Годин за семестр з дисциплінами за рішенням Вченої ради ХНАДУ</t>
  </si>
  <si>
    <t>Спеціалізація</t>
  </si>
  <si>
    <t>Державний екзамен</t>
  </si>
  <si>
    <t>Вченою радою ХНАДУ</t>
  </si>
  <si>
    <t>Шифр</t>
  </si>
  <si>
    <t>потоку</t>
  </si>
  <si>
    <t>професор</t>
  </si>
  <si>
    <t>Туренко А.М.</t>
  </si>
  <si>
    <t xml:space="preserve">на основі </t>
  </si>
  <si>
    <t>2* курс</t>
  </si>
  <si>
    <t>3* курс</t>
  </si>
  <si>
    <t>4* курс</t>
  </si>
  <si>
    <t>18-24</t>
  </si>
  <si>
    <t>08-14</t>
  </si>
  <si>
    <t>15-21</t>
  </si>
  <si>
    <t>22-28</t>
  </si>
  <si>
    <t>12-18</t>
  </si>
  <si>
    <t>19-25</t>
  </si>
  <si>
    <t>05-11</t>
  </si>
  <si>
    <t>14-20</t>
  </si>
  <si>
    <t>21-27</t>
  </si>
  <si>
    <t>11-17</t>
  </si>
  <si>
    <t>Перескладання та повторне вивчення дисциплін</t>
  </si>
  <si>
    <t>МІНІСТЕРСТВО ОСВІТИ І НАУКИ УКРАЇНИ</t>
  </si>
  <si>
    <t>Код і назва спеціальності</t>
  </si>
  <si>
    <t>17-23</t>
  </si>
  <si>
    <t>07-13</t>
  </si>
  <si>
    <t>04-10</t>
  </si>
  <si>
    <t>01-07</t>
  </si>
  <si>
    <t>10-16</t>
  </si>
  <si>
    <t>"ЗАТВЕРДЖЕНО"</t>
  </si>
  <si>
    <t>Голова вченої ради</t>
  </si>
  <si>
    <t>(повної загальної середньої освіти, диплома молодшого спеціаліста)</t>
  </si>
  <si>
    <t xml:space="preserve">Підготовки   </t>
  </si>
  <si>
    <t>за освітньою програмою</t>
  </si>
  <si>
    <t xml:space="preserve">Форма навчання         </t>
  </si>
  <si>
    <t>(бакалавр/магістр)</t>
  </si>
  <si>
    <t>24-30</t>
  </si>
  <si>
    <t>Т - теоретичне навчання, С - екзаменаційна сесія, ПР - практика, ПВ - повторне вивчення дисципліни, К - канікули, ДЕ - складання державного екзамену,</t>
  </si>
  <si>
    <t xml:space="preserve"> Д - виконання дипломної роюоти (проекту). ДП - захист дипломного проекту (роботи), ДА - державна атестація</t>
  </si>
  <si>
    <t xml:space="preserve">Графік навчального процесу для 2*, 3*,4* курсів набору </t>
  </si>
  <si>
    <t xml:space="preserve">визначається відповідним графіком наборів </t>
  </si>
  <si>
    <t xml:space="preserve"> років</t>
  </si>
  <si>
    <t>25-31</t>
  </si>
  <si>
    <t>Форма в редакції ХНАДУ затверджена Вченою радою ХНАДУ Протокол  №6/18  від  30.03.2018 р.</t>
  </si>
  <si>
    <t>(денна, заочна (дистанційна), вечірня)</t>
  </si>
  <si>
    <r>
      <t xml:space="preserve">Шифр і назва галузі знань            </t>
    </r>
    <r>
      <rPr>
        <b/>
        <i/>
        <sz val="12"/>
        <rFont val="Times New Roman"/>
        <family val="1"/>
      </rPr>
      <t xml:space="preserve"> </t>
    </r>
  </si>
  <si>
    <t xml:space="preserve"> 28.09-04.10</t>
  </si>
  <si>
    <t xml:space="preserve"> 26.10-01.11</t>
  </si>
  <si>
    <t>30.11-06.12</t>
  </si>
  <si>
    <t>28.12.-03.01</t>
  </si>
  <si>
    <t>29.03-04.04</t>
  </si>
  <si>
    <t>26.04-02.05</t>
  </si>
  <si>
    <t>28.06-04.07</t>
  </si>
  <si>
    <t>26.07-01.08</t>
  </si>
  <si>
    <t xml:space="preserve"> 01-06</t>
  </si>
  <si>
    <t xml:space="preserve"> 07-13</t>
  </si>
  <si>
    <t xml:space="preserve"> 19-25</t>
  </si>
  <si>
    <t>02-08</t>
  </si>
  <si>
    <t>09-15</t>
  </si>
  <si>
    <t>16-22</t>
  </si>
  <si>
    <t>23-29</t>
  </si>
  <si>
    <t>03-09</t>
  </si>
  <si>
    <t>ДП</t>
  </si>
  <si>
    <t>Навчальна практика з геодезії(1)</t>
  </si>
  <si>
    <t>Навчальна практика з геодезії(2)</t>
  </si>
  <si>
    <t>Виробнича практика</t>
  </si>
  <si>
    <t>Декан Дорожньо-будівельного ф-ту</t>
  </si>
  <si>
    <t>С.О. Бугаєвський</t>
  </si>
  <si>
    <t>Завідувач кафедри проект.АД</t>
  </si>
  <si>
    <t>проф. А.Г. Батракова</t>
  </si>
  <si>
    <t>ДГ</t>
  </si>
  <si>
    <t>19 Архітектура та будівництво</t>
  </si>
  <si>
    <t>193 Геодезія та землеустрій</t>
  </si>
  <si>
    <t>Геодезія та землеустрій</t>
  </si>
  <si>
    <t>бакалавр з геодезії та землеустрою</t>
  </si>
  <si>
    <t>1. Обов'язкові навчальні дисципліни</t>
  </si>
  <si>
    <t>1.1. Цикл дисциплін загальної підготовки</t>
  </si>
  <si>
    <t>1.1.1. Дисципліни гуманітарної та соціально-економічної підготовки</t>
  </si>
  <si>
    <t>Історія та культура України</t>
  </si>
  <si>
    <t>01:</t>
  </si>
  <si>
    <t>українознавства</t>
  </si>
  <si>
    <t>Українська мова (за професійним спрямуванням)</t>
  </si>
  <si>
    <t>02:</t>
  </si>
  <si>
    <t>Філософія</t>
  </si>
  <si>
    <t>філософії та ППП</t>
  </si>
  <si>
    <t>Іноземна мова (за професійним спрямуванням)</t>
  </si>
  <si>
    <t>03:</t>
  </si>
  <si>
    <t>1, 2</t>
  </si>
  <si>
    <t>01:02:</t>
  </si>
  <si>
    <t>01:02:03:</t>
  </si>
  <si>
    <t>ІН</t>
  </si>
  <si>
    <t>1.1.2. Дисципліни природничо-наукової (фундаментальної) підготовки</t>
  </si>
  <si>
    <t>Хімія</t>
  </si>
  <si>
    <t>ТДБМ і хімії</t>
  </si>
  <si>
    <t>Екологія</t>
  </si>
  <si>
    <t>екології</t>
  </si>
  <si>
    <t>Інформатика</t>
  </si>
  <si>
    <t>ІПМ</t>
  </si>
  <si>
    <t>Інженерна та комп'ютерна графіка</t>
  </si>
  <si>
    <t>3-1</t>
  </si>
  <si>
    <t>ІКГ</t>
  </si>
  <si>
    <t>Фізика</t>
  </si>
  <si>
    <t>фізики</t>
  </si>
  <si>
    <t>Вища математика</t>
  </si>
  <si>
    <t>04:</t>
  </si>
  <si>
    <t>1, 2, 3</t>
  </si>
  <si>
    <t>01:02:03:04:</t>
  </si>
  <si>
    <t>вищої математики</t>
  </si>
  <si>
    <t>Фізичне виховання</t>
  </si>
  <si>
    <t>1, 2, 3, 4</t>
  </si>
  <si>
    <t>фізвиховання</t>
  </si>
  <si>
    <t>Усього</t>
  </si>
  <si>
    <t>1.2. Цикл дисциплін професійної підготовки</t>
  </si>
  <si>
    <t>02~</t>
  </si>
  <si>
    <t>проект.АД</t>
  </si>
  <si>
    <t>Топографія</t>
  </si>
  <si>
    <t>1-2</t>
  </si>
  <si>
    <t>Геодезія</t>
  </si>
  <si>
    <t>1-2, 2-2</t>
  </si>
  <si>
    <t>Вища геодезія</t>
  </si>
  <si>
    <t>04~</t>
  </si>
  <si>
    <t>05:</t>
  </si>
  <si>
    <t>облік оподат МЕВ</t>
  </si>
  <si>
    <t>Фотограмметрія та дистанційне зондування</t>
  </si>
  <si>
    <t>4-1</t>
  </si>
  <si>
    <t>04:05:</t>
  </si>
  <si>
    <t>06~</t>
  </si>
  <si>
    <t>Інженерна геодезія</t>
  </si>
  <si>
    <t>5, 6</t>
  </si>
  <si>
    <t>05:06:</t>
  </si>
  <si>
    <t>06:</t>
  </si>
  <si>
    <t>5-1</t>
  </si>
  <si>
    <t>Картографія</t>
  </si>
  <si>
    <t>Охорона праці</t>
  </si>
  <si>
    <t>МБЖД</t>
  </si>
  <si>
    <t>ГІС і бази даних</t>
  </si>
  <si>
    <t>07:</t>
  </si>
  <si>
    <t>7-1</t>
  </si>
  <si>
    <t>Державний земельний кадастр</t>
  </si>
  <si>
    <t>Землевпорядні вишукування і проектування</t>
  </si>
  <si>
    <t>6-1</t>
  </si>
  <si>
    <t>06:07:</t>
  </si>
  <si>
    <t>Основи проектування автомобільних доріг</t>
  </si>
  <si>
    <t>6, 7</t>
  </si>
  <si>
    <t>Супутникова геодезія, сферична астрономія</t>
  </si>
  <si>
    <t>Дипломне проектування</t>
  </si>
  <si>
    <t>08:</t>
  </si>
  <si>
    <t>Практикум з інженерної геодезії</t>
  </si>
  <si>
    <t>7, 8</t>
  </si>
  <si>
    <t>07:08:</t>
  </si>
  <si>
    <t>УСЬОГО</t>
  </si>
  <si>
    <t>2. Дисципліни вільного вибору студента</t>
  </si>
  <si>
    <t>2.1. Цикл дисциплін загальної підготовки</t>
  </si>
  <si>
    <t>2.1.1. Дисципліни гуманітарної та соціально-економічної підготовки</t>
  </si>
  <si>
    <t>Правознавство</t>
  </si>
  <si>
    <t>Соціально-політологічні проблеми сучасного суспільства</t>
  </si>
  <si>
    <t>Економічна теорія</t>
  </si>
  <si>
    <t>ЕП</t>
  </si>
  <si>
    <t>Психологія</t>
  </si>
  <si>
    <t>2.2. Цикл дисциплін професійної підготовки</t>
  </si>
  <si>
    <t>Інженерна геологія</t>
  </si>
  <si>
    <t>Землеустрій</t>
  </si>
  <si>
    <t>Планування міст і транспорт</t>
  </si>
  <si>
    <t>Геодезичні розбивочні роботи</t>
  </si>
  <si>
    <t>4, 5</t>
  </si>
  <si>
    <t>Інженерні вишукування</t>
  </si>
  <si>
    <t>5-2</t>
  </si>
  <si>
    <t>GPS - технології та електронні геодезичні прилади</t>
  </si>
  <si>
    <t>6-2</t>
  </si>
  <si>
    <t>Основи наукових досліджень</t>
  </si>
  <si>
    <t>Методи обробки геодезичних вимірювань</t>
  </si>
  <si>
    <t>ГІС інженерних мереж та комп'ютерні технології при геодезичних роботах</t>
  </si>
  <si>
    <t>8-1</t>
  </si>
  <si>
    <t>Методи оцінювання земельних ресурсів</t>
  </si>
  <si>
    <t>Організація, планування і управління будівництвом</t>
  </si>
  <si>
    <t>БЕАД</t>
  </si>
  <si>
    <t>Фінансово-економічна діяльність та інвестиційний аналіз</t>
  </si>
  <si>
    <t>Усього за навчальним планом</t>
  </si>
  <si>
    <t>Протокол № ___ від  __.__.2020__ року</t>
  </si>
  <si>
    <t xml:space="preserve">2020 року </t>
  </si>
  <si>
    <t>2021, 2022, та 2023</t>
  </si>
  <si>
    <t>Правове регулювання земельно-кадастрових та геодезичних робіт</t>
  </si>
  <si>
    <t>Конституційне право</t>
  </si>
  <si>
    <t xml:space="preserve">Інформаційні технології в наукових дослідженнях </t>
  </si>
  <si>
    <t>ТДБМ і хімії проект.АД</t>
  </si>
  <si>
    <t>Математичне моделювання в землеустрої</t>
  </si>
  <si>
    <t>Геологія і геоморфологія</t>
  </si>
  <si>
    <t>Управління земельними ресурсами</t>
  </si>
  <si>
    <t>Транспорт і шляхи сполучення</t>
  </si>
  <si>
    <t>Геодезичне забезпечення будівництва</t>
  </si>
  <si>
    <t>Інженерне забезпечення будівництва</t>
  </si>
  <si>
    <t>Методи і прилади високоточних геодезичних вимірювань</t>
  </si>
  <si>
    <t>ГІС в кадастрових системах</t>
  </si>
  <si>
    <t>Оціночна діяльність в землевпорядкуванні</t>
  </si>
  <si>
    <t>Організація і управління виробництвом</t>
  </si>
  <si>
    <t>Аналіз виробничої діяльності підприемства</t>
  </si>
  <si>
    <t>ЧЕРВЕНЬ</t>
  </si>
  <si>
    <t>31.05-06.06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</si>
</sst>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1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6"/>
      <name val="Arial Cyr"/>
      <family val="0"/>
    </font>
    <font>
      <b/>
      <u val="single"/>
      <sz val="12"/>
      <name val="Times New Roman"/>
      <family val="1"/>
    </font>
    <font>
      <b/>
      <sz val="7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b/>
      <u val="single"/>
      <sz val="10"/>
      <name val="Arial Cyr"/>
      <family val="0"/>
    </font>
    <font>
      <b/>
      <i/>
      <sz val="12"/>
      <name val="Arial Cyr"/>
      <family val="0"/>
    </font>
    <font>
      <b/>
      <sz val="16"/>
      <name val="Times New Roman"/>
      <family val="1"/>
    </font>
    <font>
      <sz val="9"/>
      <name val="Times New Roman"/>
      <family val="1"/>
    </font>
    <font>
      <b/>
      <sz val="14"/>
      <color indexed="9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/>
      <top/>
      <bottom style="hair"/>
    </border>
    <border>
      <left style="hair"/>
      <right>
        <color indexed="63"/>
      </right>
      <top style="hair"/>
      <bottom style="thin"/>
    </border>
    <border>
      <left style="hair"/>
      <right/>
      <top style="hair"/>
      <bottom style="hair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hair"/>
      <top style="thin"/>
      <bottom>
        <color indexed="63"/>
      </bottom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hair"/>
      <top style="hair"/>
      <bottom>
        <color indexed="63"/>
      </bottom>
    </border>
    <border>
      <left/>
      <right style="hair"/>
      <top style="hair"/>
      <bottom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/>
    </border>
    <border>
      <left/>
      <right style="hair"/>
      <top style="hair"/>
      <bottom style="hair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thin"/>
      <top style="double"/>
      <bottom/>
    </border>
    <border>
      <left>
        <color indexed="63"/>
      </left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 textRotation="90" wrapText="1"/>
    </xf>
    <xf numFmtId="0" fontId="4" fillId="32" borderId="10" xfId="0" applyNumberFormat="1" applyFont="1" applyFill="1" applyBorder="1" applyAlignment="1">
      <alignment horizontal="right" vertical="center"/>
    </xf>
    <xf numFmtId="0" fontId="2" fillId="32" borderId="47" xfId="0" applyFont="1" applyFill="1" applyBorder="1" applyAlignment="1">
      <alignment horizontal="center" vertical="center" textRotation="90" wrapText="1"/>
    </xf>
    <xf numFmtId="0" fontId="2" fillId="32" borderId="48" xfId="0" applyFont="1" applyFill="1" applyBorder="1" applyAlignment="1">
      <alignment horizontal="center" vertical="center" textRotation="90" wrapText="1"/>
    </xf>
    <xf numFmtId="0" fontId="2" fillId="32" borderId="49" xfId="0" applyFont="1" applyFill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1" fontId="4" fillId="0" borderId="5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2" borderId="14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1" fillId="32" borderId="55" xfId="0" applyFont="1" applyFill="1" applyBorder="1" applyAlignment="1">
      <alignment vertical="top"/>
    </xf>
    <xf numFmtId="49" fontId="21" fillId="32" borderId="55" xfId="0" applyNumberFormat="1" applyFont="1" applyFill="1" applyBorder="1" applyAlignment="1">
      <alignment vertical="top"/>
    </xf>
    <xf numFmtId="49" fontId="21" fillId="32" borderId="54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5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3" fillId="32" borderId="17" xfId="0" applyFont="1" applyFill="1" applyBorder="1" applyAlignment="1">
      <alignment horizontal="center" vertical="center"/>
    </xf>
    <xf numFmtId="0" fontId="23" fillId="32" borderId="44" xfId="0" applyFont="1" applyFill="1" applyBorder="1" applyAlignment="1">
      <alignment horizontal="center" vertical="center"/>
    </xf>
    <xf numFmtId="0" fontId="23" fillId="32" borderId="27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23" fillId="32" borderId="60" xfId="0" applyFont="1" applyFill="1" applyBorder="1" applyAlignment="1">
      <alignment horizontal="center" vertical="center" wrapText="1"/>
    </xf>
    <xf numFmtId="0" fontId="23" fillId="32" borderId="4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32" borderId="61" xfId="0" applyFont="1" applyFill="1" applyBorder="1" applyAlignment="1">
      <alignment horizontal="center" vertical="center" textRotation="90" wrapText="1"/>
    </xf>
    <xf numFmtId="0" fontId="2" fillId="32" borderId="62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4" fillId="0" borderId="63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/>
    </xf>
    <xf numFmtId="0" fontId="4" fillId="32" borderId="6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65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0" fontId="5" fillId="0" borderId="59" xfId="0" applyFont="1" applyFill="1" applyBorder="1" applyAlignment="1">
      <alignment wrapText="1"/>
    </xf>
    <xf numFmtId="0" fontId="6" fillId="0" borderId="59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0" fillId="0" borderId="59" xfId="0" applyFill="1" applyBorder="1" applyAlignment="1">
      <alignment/>
    </xf>
    <xf numFmtId="0" fontId="7" fillId="0" borderId="59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7" fillId="0" borderId="66" xfId="0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2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textRotation="90"/>
    </xf>
    <xf numFmtId="49" fontId="12" fillId="0" borderId="0" xfId="0" applyNumberFormat="1" applyFont="1" applyFill="1" applyBorder="1" applyAlignment="1">
      <alignment horizontal="left" textRotation="90" wrapText="1"/>
    </xf>
    <xf numFmtId="49" fontId="12" fillId="0" borderId="0" xfId="0" applyNumberFormat="1" applyFont="1" applyFill="1" applyAlignment="1">
      <alignment horizontal="center" vertical="center" textRotation="90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4" fillId="0" borderId="6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center" textRotation="90"/>
    </xf>
    <xf numFmtId="49" fontId="2" fillId="0" borderId="71" xfId="0" applyNumberFormat="1" applyFont="1" applyBorder="1" applyAlignment="1">
      <alignment horizontal="center" vertical="center" textRotation="90"/>
    </xf>
    <xf numFmtId="49" fontId="2" fillId="0" borderId="72" xfId="0" applyNumberFormat="1" applyFont="1" applyBorder="1" applyAlignment="1">
      <alignment horizontal="center" vertical="center" textRotation="90"/>
    </xf>
    <xf numFmtId="0" fontId="4" fillId="0" borderId="7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14" fillId="0" borderId="1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0" fontId="30" fillId="0" borderId="0" xfId="0" applyFont="1" applyFill="1" applyAlignment="1">
      <alignment horizont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2" fillId="0" borderId="72" xfId="0" applyFont="1" applyBorder="1" applyAlignment="1">
      <alignment vertical="center" textRotation="90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6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top"/>
    </xf>
    <xf numFmtId="0" fontId="10" fillId="0" borderId="66" xfId="0" applyFont="1" applyFill="1" applyBorder="1" applyAlignment="1">
      <alignment horizontal="left"/>
    </xf>
    <xf numFmtId="0" fontId="6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49" fontId="2" fillId="0" borderId="78" xfId="0" applyNumberFormat="1" applyFont="1" applyBorder="1" applyAlignment="1">
      <alignment horizontal="center" vertical="center" textRotation="90"/>
    </xf>
    <xf numFmtId="49" fontId="2" fillId="0" borderId="79" xfId="0" applyNumberFormat="1" applyFont="1" applyBorder="1" applyAlignment="1">
      <alignment horizontal="center" vertical="center" textRotation="90"/>
    </xf>
    <xf numFmtId="0" fontId="2" fillId="0" borderId="80" xfId="0" applyFont="1" applyBorder="1" applyAlignment="1">
      <alignment vertical="center" textRotation="90"/>
    </xf>
    <xf numFmtId="0" fontId="4" fillId="0" borderId="10" xfId="0" applyFont="1" applyFill="1" applyBorder="1" applyAlignment="1">
      <alignment horizontal="left" vertical="center" wrapText="1"/>
    </xf>
    <xf numFmtId="0" fontId="21" fillId="32" borderId="17" xfId="0" applyFont="1" applyFill="1" applyBorder="1" applyAlignment="1">
      <alignment vertical="top"/>
    </xf>
    <xf numFmtId="49" fontId="21" fillId="32" borderId="17" xfId="0" applyNumberFormat="1" applyFont="1" applyFill="1" applyBorder="1" applyAlignment="1">
      <alignment vertical="top"/>
    </xf>
    <xf numFmtId="49" fontId="21" fillId="32" borderId="10" xfId="0" applyNumberFormat="1" applyFont="1" applyFill="1" applyBorder="1" applyAlignment="1">
      <alignment vertical="top"/>
    </xf>
    <xf numFmtId="0" fontId="4" fillId="0" borderId="95" xfId="0" applyFont="1" applyFill="1" applyBorder="1" applyAlignment="1">
      <alignment horizontal="center" vertical="center" wrapText="1"/>
    </xf>
    <xf numFmtId="49" fontId="4" fillId="0" borderId="96" xfId="0" applyNumberFormat="1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/>
    </xf>
    <xf numFmtId="49" fontId="4" fillId="0" borderId="97" xfId="0" applyNumberFormat="1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2" fillId="0" borderId="8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 textRotation="90"/>
    </xf>
    <xf numFmtId="0" fontId="2" fillId="0" borderId="101" xfId="0" applyFont="1" applyBorder="1" applyAlignment="1">
      <alignment horizontal="center" vertical="center" textRotation="90"/>
    </xf>
    <xf numFmtId="0" fontId="5" fillId="0" borderId="6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/>
    </xf>
    <xf numFmtId="0" fontId="10" fillId="0" borderId="66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 textRotation="90" wrapText="1"/>
    </xf>
    <xf numFmtId="0" fontId="12" fillId="0" borderId="106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vertical="top" shrinkToFit="1"/>
    </xf>
    <xf numFmtId="0" fontId="12" fillId="0" borderId="106" xfId="0" applyFont="1" applyFill="1" applyBorder="1" applyAlignment="1">
      <alignment vertical="top" shrinkToFit="1"/>
    </xf>
    <xf numFmtId="0" fontId="12" fillId="0" borderId="12" xfId="0" applyFont="1" applyFill="1" applyBorder="1" applyAlignment="1">
      <alignment vertical="top" shrinkToFit="1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05" xfId="0" applyFont="1" applyFill="1" applyBorder="1" applyAlignment="1">
      <alignment horizontal="center"/>
    </xf>
    <xf numFmtId="0" fontId="24" fillId="0" borderId="106" xfId="0" applyFont="1" applyBorder="1" applyAlignment="1">
      <alignment vertical="top" shrinkToFit="1"/>
    </xf>
    <xf numFmtId="0" fontId="24" fillId="0" borderId="12" xfId="0" applyFont="1" applyBorder="1" applyAlignment="1">
      <alignment vertical="top" shrinkToFit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5" fillId="0" borderId="66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5" fillId="0" borderId="59" xfId="0" applyFont="1" applyFill="1" applyBorder="1" applyAlignment="1">
      <alignment horizontal="center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94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9" fillId="0" borderId="106" xfId="0" applyFont="1" applyFill="1" applyBorder="1" applyAlignment="1">
      <alignment horizontal="center" vertical="center" textRotation="90" wrapText="1"/>
    </xf>
    <xf numFmtId="0" fontId="29" fillId="0" borderId="10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2" fillId="0" borderId="10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9" fillId="0" borderId="114" xfId="0" applyFont="1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center" vertical="center" wrapText="1"/>
    </xf>
    <xf numFmtId="0" fontId="19" fillId="0" borderId="1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4" fillId="0" borderId="119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31" fillId="0" borderId="120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121" xfId="0" applyFont="1" applyFill="1" applyBorder="1" applyAlignment="1">
      <alignment horizontal="center" vertical="center" wrapText="1"/>
    </xf>
    <xf numFmtId="0" fontId="19" fillId="0" borderId="122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123" xfId="0" applyFont="1" applyFill="1" applyBorder="1" applyAlignment="1">
      <alignment horizontal="center" vertical="center" wrapText="1"/>
    </xf>
    <xf numFmtId="0" fontId="19" fillId="0" borderId="1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5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 wrapText="1"/>
    </xf>
    <xf numFmtId="0" fontId="4" fillId="0" borderId="126" xfId="0" applyNumberFormat="1" applyFont="1" applyFill="1" applyBorder="1" applyAlignment="1">
      <alignment horizontal="center" vertical="center" wrapText="1"/>
    </xf>
    <xf numFmtId="0" fontId="4" fillId="0" borderId="127" xfId="0" applyNumberFormat="1" applyFont="1" applyFill="1" applyBorder="1" applyAlignment="1">
      <alignment horizontal="center" vertical="center" wrapText="1"/>
    </xf>
    <xf numFmtId="0" fontId="2" fillId="0" borderId="128" xfId="0" applyFont="1" applyBorder="1" applyAlignment="1">
      <alignment horizontal="left" vertical="center"/>
    </xf>
    <xf numFmtId="0" fontId="2" fillId="0" borderId="129" xfId="0" applyFont="1" applyBorder="1" applyAlignment="1">
      <alignment horizontal="left" vertical="center"/>
    </xf>
    <xf numFmtId="0" fontId="4" fillId="0" borderId="63" xfId="0" applyNumberFormat="1" applyFont="1" applyFill="1" applyBorder="1" applyAlignment="1">
      <alignment horizontal="center" vertical="center" wrapText="1"/>
    </xf>
    <xf numFmtId="164" fontId="4" fillId="0" borderId="130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0" fillId="0" borderId="45" xfId="0" applyNumberFormat="1" applyBorder="1" applyAlignment="1">
      <alignment horizontal="center" vertical="center" wrapText="1"/>
    </xf>
    <xf numFmtId="164" fontId="0" fillId="0" borderId="131" xfId="0" applyNumberForma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05" xfId="0" applyNumberFormat="1" applyBorder="1" applyAlignment="1">
      <alignment horizontal="center" vertical="center" wrapText="1"/>
    </xf>
    <xf numFmtId="164" fontId="0" fillId="0" borderId="65" xfId="0" applyNumberFormat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2" fillId="0" borderId="136" xfId="0" applyFont="1" applyFill="1" applyBorder="1" applyAlignment="1">
      <alignment horizontal="center"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2" fillId="0" borderId="140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2" fillId="0" borderId="142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textRotation="90" wrapText="1"/>
    </xf>
    <xf numFmtId="0" fontId="2" fillId="0" borderId="146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14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4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vertical="center" textRotation="90" wrapText="1"/>
    </xf>
    <xf numFmtId="0" fontId="2" fillId="32" borderId="61" xfId="0" applyFont="1" applyFill="1" applyBorder="1" applyAlignment="1">
      <alignment horizontal="center" vertical="center" textRotation="90" wrapText="1"/>
    </xf>
    <xf numFmtId="0" fontId="2" fillId="32" borderId="62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2" fillId="0" borderId="150" xfId="0" applyNumberFormat="1" applyFont="1" applyFill="1" applyBorder="1" applyAlignment="1">
      <alignment horizontal="center" vertical="center" textRotation="90" wrapText="1"/>
    </xf>
    <xf numFmtId="0" fontId="2" fillId="0" borderId="96" xfId="0" applyFont="1" applyBorder="1" applyAlignment="1">
      <alignment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2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35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2" fillId="0" borderId="15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32" borderId="158" xfId="0" applyFont="1" applyFill="1" applyBorder="1" applyAlignment="1">
      <alignment horizontal="center" vertical="center" textRotation="90" wrapText="1"/>
    </xf>
    <xf numFmtId="0" fontId="2" fillId="32" borderId="159" xfId="0" applyFont="1" applyFill="1" applyBorder="1" applyAlignment="1">
      <alignment horizontal="center" vertical="center" textRotation="90" wrapText="1"/>
    </xf>
    <xf numFmtId="0" fontId="2" fillId="32" borderId="160" xfId="0" applyFont="1" applyFill="1" applyBorder="1" applyAlignment="1">
      <alignment horizontal="center" vertical="center" textRotation="90" wrapText="1"/>
    </xf>
    <xf numFmtId="0" fontId="2" fillId="0" borderId="1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2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5" xfId="0" applyFont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147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3"/>
  <sheetViews>
    <sheetView zoomScale="82" zoomScaleNormal="82" zoomScaleSheetLayoutView="74" zoomScalePageLayoutView="0" workbookViewId="0" topLeftCell="A1">
      <selection activeCell="AQ25" sqref="AQ25:AS25"/>
    </sheetView>
  </sheetViews>
  <sheetFormatPr defaultColWidth="9.00390625" defaultRowHeight="12.75"/>
  <cols>
    <col min="1" max="1" width="2.125" style="33" customWidth="1"/>
    <col min="2" max="14" width="3.125" style="30" customWidth="1"/>
    <col min="15" max="17" width="2.875" style="30" customWidth="1"/>
    <col min="18" max="18" width="3.375" style="30" customWidth="1"/>
    <col min="19" max="19" width="3.875" style="30" customWidth="1"/>
    <col min="20" max="29" width="3.125" style="30" customWidth="1"/>
    <col min="30" max="32" width="3.75390625" style="30" customWidth="1"/>
    <col min="33" max="33" width="4.125" style="30" customWidth="1"/>
    <col min="34" max="35" width="3.75390625" style="30" customWidth="1"/>
    <col min="36" max="36" width="3.625" style="30" customWidth="1"/>
    <col min="37" max="38" width="3.75390625" style="30" customWidth="1"/>
    <col min="39" max="40" width="3.875" style="30" customWidth="1"/>
    <col min="41" max="41" width="3.75390625" style="30" customWidth="1"/>
    <col min="42" max="42" width="4.00390625" style="30" customWidth="1"/>
    <col min="43" max="43" width="3.625" style="30" customWidth="1"/>
    <col min="44" max="44" width="3.75390625" style="30" customWidth="1"/>
    <col min="45" max="46" width="3.625" style="30" customWidth="1"/>
    <col min="47" max="48" width="2.875" style="30" customWidth="1"/>
    <col min="49" max="50" width="3.125" style="30" customWidth="1"/>
    <col min="51" max="51" width="4.25390625" style="30" customWidth="1"/>
    <col min="52" max="55" width="3.125" style="30" customWidth="1"/>
    <col min="56" max="56" width="1.625" style="30" customWidth="1"/>
    <col min="57" max="57" width="3.125" style="30" customWidth="1"/>
    <col min="58" max="61" width="3.125" style="31" customWidth="1"/>
    <col min="62" max="62" width="9.125" style="31" customWidth="1"/>
    <col min="63" max="16384" width="9.125" style="33" customWidth="1"/>
  </cols>
  <sheetData>
    <row r="1" ht="7.5" customHeight="1"/>
    <row r="2" spans="20:55" ht="21" customHeight="1">
      <c r="T2" s="287" t="s">
        <v>126</v>
      </c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Y2" s="234"/>
      <c r="BB2" s="15"/>
      <c r="BC2" s="47" t="s">
        <v>78</v>
      </c>
    </row>
    <row r="3" spans="13:49" ht="18.75" customHeight="1">
      <c r="M3" s="287" t="s">
        <v>76</v>
      </c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</row>
    <row r="4" spans="2:57" s="17" customFormat="1" ht="19.5" customHeight="1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69"/>
      <c r="AP4" s="288" t="s">
        <v>133</v>
      </c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32"/>
      <c r="BE4" s="32"/>
    </row>
    <row r="5" spans="2:56" s="17" customFormat="1" ht="18.75" customHeight="1"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32"/>
      <c r="AP5" s="289" t="s">
        <v>106</v>
      </c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32"/>
    </row>
    <row r="6" spans="3:57" s="17" customFormat="1" ht="18.75" customHeight="1">
      <c r="C6" s="159"/>
      <c r="D6" s="160"/>
      <c r="E6" s="160"/>
      <c r="F6" s="170"/>
      <c r="G6" s="170"/>
      <c r="H6" s="171"/>
      <c r="I6" s="171"/>
      <c r="J6" s="170"/>
      <c r="K6" s="171"/>
      <c r="L6" s="170"/>
      <c r="M6" s="171"/>
      <c r="N6" s="170"/>
      <c r="AP6" s="290" t="s">
        <v>282</v>
      </c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32"/>
      <c r="BE6" s="32"/>
    </row>
    <row r="7" spans="3:57" s="17" customFormat="1" ht="18.75" customHeight="1">
      <c r="C7" s="159"/>
      <c r="D7" s="160"/>
      <c r="E7" s="160"/>
      <c r="F7" s="170"/>
      <c r="G7" s="170"/>
      <c r="H7" s="171"/>
      <c r="I7" s="171"/>
      <c r="J7" s="170"/>
      <c r="K7" s="171"/>
      <c r="L7" s="170"/>
      <c r="M7" s="171"/>
      <c r="N7" s="170"/>
      <c r="AP7" s="223" t="s">
        <v>134</v>
      </c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3:57" s="17" customFormat="1" ht="18.75" customHeight="1">
      <c r="C8" s="159"/>
      <c r="D8" s="160"/>
      <c r="E8" s="160"/>
      <c r="F8" s="170"/>
      <c r="G8" s="170"/>
      <c r="H8" s="171"/>
      <c r="I8" s="171"/>
      <c r="J8" s="170"/>
      <c r="K8" s="171"/>
      <c r="L8" s="170"/>
      <c r="M8" s="171"/>
      <c r="N8" s="170"/>
      <c r="AP8" s="223" t="s">
        <v>109</v>
      </c>
      <c r="AQ8" s="32"/>
      <c r="AR8" s="32"/>
      <c r="AS8" s="32"/>
      <c r="AT8" s="225"/>
      <c r="AU8" s="225"/>
      <c r="AV8" s="225"/>
      <c r="AW8" s="225"/>
      <c r="AX8" s="32"/>
      <c r="AY8" s="32"/>
      <c r="AZ8" s="32"/>
      <c r="BA8" s="32"/>
      <c r="BB8" s="32"/>
      <c r="BC8" s="224" t="s">
        <v>110</v>
      </c>
      <c r="BD8" s="32"/>
      <c r="BE8" s="32"/>
    </row>
    <row r="9" spans="3:57" s="17" customFormat="1" ht="18.75" customHeight="1">
      <c r="C9" s="159"/>
      <c r="D9" s="160"/>
      <c r="E9" s="160"/>
      <c r="F9" s="170"/>
      <c r="G9" s="170"/>
      <c r="H9" s="171"/>
      <c r="I9" s="171"/>
      <c r="J9" s="170"/>
      <c r="K9" s="171"/>
      <c r="L9" s="170"/>
      <c r="M9" s="171"/>
      <c r="N9" s="170"/>
      <c r="X9" s="26" t="s">
        <v>77</v>
      </c>
      <c r="Y9" s="26"/>
      <c r="Z9" s="26"/>
      <c r="AA9" s="26"/>
      <c r="AB9" s="26"/>
      <c r="AC9" s="26"/>
      <c r="AD9" s="26"/>
      <c r="AE9" s="26"/>
      <c r="AF9" s="26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2:57" s="17" customFormat="1" ht="18.75" customHeight="1">
      <c r="B10" s="9" t="s">
        <v>136</v>
      </c>
      <c r="C10" s="32"/>
      <c r="D10" s="32"/>
      <c r="E10" s="32"/>
      <c r="F10" s="32"/>
      <c r="G10" s="231" t="s">
        <v>97</v>
      </c>
      <c r="H10" s="225"/>
      <c r="I10" s="225"/>
      <c r="J10" s="225"/>
      <c r="K10" s="32"/>
      <c r="L10" s="9" t="s">
        <v>137</v>
      </c>
      <c r="M10" s="16"/>
      <c r="N10" s="16"/>
      <c r="O10" s="16"/>
      <c r="P10" s="16"/>
      <c r="Q10" s="16"/>
      <c r="R10" s="16"/>
      <c r="S10" s="16"/>
      <c r="T10" s="250" t="s">
        <v>177</v>
      </c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16"/>
      <c r="AP10" s="11" t="s">
        <v>107</v>
      </c>
      <c r="AR10" s="293" t="s">
        <v>174</v>
      </c>
      <c r="AS10" s="293"/>
      <c r="AT10" s="293"/>
      <c r="AU10" s="293"/>
      <c r="AV10" s="293"/>
      <c r="AW10" s="293"/>
      <c r="AX10" s="293"/>
      <c r="AY10" s="201"/>
      <c r="AZ10" s="201"/>
      <c r="BA10" s="201"/>
      <c r="BB10" s="201"/>
      <c r="BC10" s="201"/>
      <c r="BD10" s="32"/>
      <c r="BE10" s="32"/>
    </row>
    <row r="11" spans="2:57" s="17" customFormat="1" ht="18.75" customHeight="1">
      <c r="B11" s="223"/>
      <c r="C11" s="32"/>
      <c r="D11" s="32"/>
      <c r="E11" s="32"/>
      <c r="F11" s="32"/>
      <c r="G11" s="230" t="s">
        <v>139</v>
      </c>
      <c r="H11" s="32"/>
      <c r="I11" s="32"/>
      <c r="J11" s="32"/>
      <c r="K11" s="32"/>
      <c r="L11" s="223"/>
      <c r="M11" s="16"/>
      <c r="N11" s="16"/>
      <c r="O11" s="16"/>
      <c r="P11" s="16"/>
      <c r="Q11" s="16"/>
      <c r="R11" s="16"/>
      <c r="S11" s="16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16"/>
      <c r="AP11" s="11" t="s">
        <v>108</v>
      </c>
      <c r="AR11" s="293"/>
      <c r="AS11" s="293"/>
      <c r="AT11" s="293"/>
      <c r="AU11" s="293"/>
      <c r="AV11" s="293"/>
      <c r="AW11" s="293"/>
      <c r="AX11" s="293"/>
      <c r="AY11" s="201"/>
      <c r="AZ11" s="201"/>
      <c r="BA11" s="201"/>
      <c r="BB11" s="201"/>
      <c r="BC11" s="201"/>
      <c r="BD11" s="32"/>
      <c r="BE11" s="32"/>
    </row>
    <row r="12" spans="2:57" s="17" customFormat="1" ht="18.75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16"/>
      <c r="N12" s="16"/>
      <c r="O12" s="16"/>
      <c r="P12" s="16"/>
      <c r="Q12" s="16"/>
      <c r="R12" s="16"/>
      <c r="S12" s="16"/>
      <c r="T12" s="16"/>
      <c r="U12" s="16"/>
      <c r="V12" s="206">
        <v>2020</v>
      </c>
      <c r="W12" s="16"/>
      <c r="X12" s="16"/>
      <c r="Y12" s="168" t="str">
        <f>"(прийом "&amp;Uch&amp;"  року)"</f>
        <v>(прийом 2020  року)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1"/>
      <c r="AR12" s="227"/>
      <c r="AS12" s="227"/>
      <c r="AT12" s="227"/>
      <c r="AU12" s="227"/>
      <c r="AV12" s="227"/>
      <c r="AW12" s="227"/>
      <c r="AX12" s="227"/>
      <c r="AY12" s="201"/>
      <c r="AZ12" s="201"/>
      <c r="BA12" s="201"/>
      <c r="BB12" s="201"/>
      <c r="BC12" s="201"/>
      <c r="BD12" s="32"/>
      <c r="BE12" s="32"/>
    </row>
    <row r="13" spans="2:55" s="11" customFormat="1" ht="15.75">
      <c r="B13" s="286" t="s">
        <v>149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4" t="s">
        <v>175</v>
      </c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10"/>
      <c r="AG13" s="10"/>
      <c r="AH13" s="10"/>
      <c r="AI13" s="10"/>
      <c r="AJ13" s="292" t="s">
        <v>98</v>
      </c>
      <c r="AK13" s="292"/>
      <c r="AL13" s="292"/>
      <c r="AM13" s="292"/>
      <c r="AN13" s="292"/>
      <c r="AO13" s="295" t="s">
        <v>178</v>
      </c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</row>
    <row r="14" spans="2:55" s="11" customFormat="1" ht="3" customHeight="1">
      <c r="B14" s="9"/>
      <c r="C14" s="103"/>
      <c r="D14" s="103"/>
      <c r="E14" s="103"/>
      <c r="F14" s="103"/>
      <c r="G14" s="103"/>
      <c r="H14" s="103"/>
      <c r="I14" s="103"/>
      <c r="J14" s="103"/>
      <c r="K14" s="103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35"/>
      <c r="AG14" s="135"/>
      <c r="AH14" s="10"/>
      <c r="AI14" s="10"/>
      <c r="AJ14" s="10"/>
      <c r="AK14" s="10"/>
      <c r="AL14" s="9"/>
      <c r="AM14" s="134"/>
      <c r="AN14" s="134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</row>
    <row r="15" spans="2:55" s="11" customFormat="1" ht="15.75" customHeight="1">
      <c r="B15" s="9" t="s">
        <v>127</v>
      </c>
      <c r="C15" s="134"/>
      <c r="D15" s="134"/>
      <c r="E15" s="134"/>
      <c r="F15" s="134"/>
      <c r="G15" s="134"/>
      <c r="H15" s="134"/>
      <c r="I15" s="134"/>
      <c r="J15" s="134"/>
      <c r="K15" s="228"/>
      <c r="L15" s="257" t="s">
        <v>176</v>
      </c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10"/>
      <c r="AI15" s="10"/>
      <c r="AJ15" s="10"/>
      <c r="AK15" s="10"/>
      <c r="AL15" s="10"/>
      <c r="AM15" s="10"/>
      <c r="AN15" s="10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</row>
    <row r="16" spans="2:55" s="11" customFormat="1" ht="3.75" customHeight="1">
      <c r="B16" s="9"/>
      <c r="C16" s="103"/>
      <c r="D16" s="103"/>
      <c r="E16" s="103"/>
      <c r="F16" s="103"/>
      <c r="G16" s="103"/>
      <c r="H16" s="103"/>
      <c r="I16" s="103"/>
      <c r="J16" s="103"/>
      <c r="K16" s="103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0"/>
      <c r="AI16" s="10"/>
      <c r="AJ16" s="10"/>
      <c r="AK16" s="10"/>
      <c r="AL16" s="10"/>
      <c r="AM16" s="10"/>
      <c r="AN16" s="10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</row>
    <row r="17" spans="2:55" s="11" customFormat="1" ht="15.75">
      <c r="B17" s="286" t="s">
        <v>104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10"/>
      <c r="AI17" s="10"/>
      <c r="AJ17" s="10"/>
      <c r="AK17" s="10"/>
      <c r="AL17" s="10"/>
      <c r="AM17" s="10"/>
      <c r="AN17" s="10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</row>
    <row r="18" spans="2:57" s="11" customFormat="1" ht="15.75">
      <c r="B18" s="286"/>
      <c r="C18" s="296"/>
      <c r="D18" s="296"/>
      <c r="E18" s="296"/>
      <c r="F18" s="296"/>
      <c r="G18" s="296"/>
      <c r="H18" s="296"/>
      <c r="I18" s="296"/>
      <c r="J18" s="296"/>
      <c r="K18" s="296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12"/>
      <c r="AI18" s="12"/>
      <c r="AJ18" s="136"/>
      <c r="AK18" s="136"/>
      <c r="AL18" s="10" t="s">
        <v>79</v>
      </c>
      <c r="AM18" s="10"/>
      <c r="AN18" s="10"/>
      <c r="AO18" s="286" t="s">
        <v>99</v>
      </c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10"/>
      <c r="BE18" s="10"/>
    </row>
    <row r="19" spans="2:57" s="11" customFormat="1" ht="3" customHeight="1">
      <c r="B19" s="9"/>
      <c r="C19" s="103"/>
      <c r="D19" s="103"/>
      <c r="E19" s="103"/>
      <c r="F19" s="103"/>
      <c r="G19" s="103"/>
      <c r="H19" s="103"/>
      <c r="I19" s="103"/>
      <c r="J19" s="103"/>
      <c r="K19" s="103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6"/>
      <c r="AG19" s="156"/>
      <c r="AH19" s="12"/>
      <c r="AI19" s="12"/>
      <c r="AJ19" s="136"/>
      <c r="AK19" s="136"/>
      <c r="AL19" s="10"/>
      <c r="AM19" s="10"/>
      <c r="AN19" s="10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10"/>
      <c r="BE19" s="10"/>
    </row>
    <row r="20" spans="2:57" s="11" customFormat="1" ht="12.75" customHeight="1">
      <c r="B20" s="286" t="s">
        <v>138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8" t="s">
        <v>96</v>
      </c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13"/>
      <c r="AG20" s="13"/>
      <c r="AH20" s="13"/>
      <c r="AI20" s="13"/>
      <c r="AJ20" s="13"/>
      <c r="AK20" s="13"/>
      <c r="AL20" s="9" t="s">
        <v>111</v>
      </c>
      <c r="AM20" s="10"/>
      <c r="AN20" s="10"/>
      <c r="AO20" s="291" t="s">
        <v>100</v>
      </c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10"/>
      <c r="BE20" s="10"/>
    </row>
    <row r="21" spans="2:57" s="11" customFormat="1" ht="3" customHeight="1">
      <c r="B21" s="9"/>
      <c r="C21" s="103"/>
      <c r="D21" s="103"/>
      <c r="E21" s="103"/>
      <c r="F21" s="103"/>
      <c r="G21" s="103"/>
      <c r="H21" s="103"/>
      <c r="I21" s="103"/>
      <c r="J21" s="103"/>
      <c r="K21" s="103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8"/>
      <c r="AG21" s="158"/>
      <c r="AH21" s="13"/>
      <c r="AI21" s="13"/>
      <c r="AJ21" s="13"/>
      <c r="AK21" s="13"/>
      <c r="AL21" s="10"/>
      <c r="AM21" s="10"/>
      <c r="AN21" s="10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0"/>
      <c r="BE21" s="10"/>
    </row>
    <row r="22" spans="12:57" s="14" customFormat="1" ht="10.5" customHeight="1">
      <c r="L22" s="229" t="s">
        <v>148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AA22" s="15"/>
      <c r="AB22" s="15"/>
      <c r="AC22" s="15"/>
      <c r="AD22" s="15"/>
      <c r="AE22" s="15"/>
      <c r="AF22" s="15"/>
      <c r="AG22" s="200"/>
      <c r="AH22" s="200"/>
      <c r="AI22" s="200"/>
      <c r="AJ22" s="200"/>
      <c r="AK22" s="200"/>
      <c r="AL22" s="200"/>
      <c r="AM22" s="200"/>
      <c r="AN22" s="200"/>
      <c r="AO22" s="198" t="s">
        <v>135</v>
      </c>
      <c r="AP22" s="200"/>
      <c r="AQ22" s="200"/>
      <c r="AR22" s="200"/>
      <c r="AS22" s="200"/>
      <c r="AT22" s="200"/>
      <c r="AU22" s="200"/>
      <c r="AV22" s="200"/>
      <c r="AW22" s="200"/>
      <c r="AX22" s="200"/>
      <c r="AY22" s="15"/>
      <c r="AZ22" s="15"/>
      <c r="BA22" s="15"/>
      <c r="BB22" s="15"/>
      <c r="BC22" s="15"/>
      <c r="BD22" s="15"/>
      <c r="BE22" s="15"/>
    </row>
    <row r="23" spans="27:57" s="14" customFormat="1" ht="8.25" customHeight="1"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s="17" customFormat="1" ht="15.75" customHeight="1" thickBot="1">
      <c r="A24" s="260" t="s">
        <v>35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16"/>
      <c r="BD24" s="16"/>
      <c r="BE24" s="16"/>
    </row>
    <row r="25" spans="1:64" s="20" customFormat="1" ht="15.75" customHeight="1" thickBot="1">
      <c r="A25" s="302" t="s">
        <v>36</v>
      </c>
      <c r="B25" s="303"/>
      <c r="C25" s="299" t="s">
        <v>37</v>
      </c>
      <c r="D25" s="301"/>
      <c r="E25" s="301"/>
      <c r="F25" s="300"/>
      <c r="G25" s="255" t="s">
        <v>150</v>
      </c>
      <c r="H25" s="262" t="s">
        <v>38</v>
      </c>
      <c r="I25" s="263"/>
      <c r="J25" s="264"/>
      <c r="K25" s="255" t="s">
        <v>151</v>
      </c>
      <c r="L25" s="262" t="s">
        <v>39</v>
      </c>
      <c r="M25" s="263"/>
      <c r="N25" s="263"/>
      <c r="O25" s="264"/>
      <c r="P25" s="255" t="s">
        <v>152</v>
      </c>
      <c r="Q25" s="262" t="s">
        <v>40</v>
      </c>
      <c r="R25" s="263"/>
      <c r="S25" s="264"/>
      <c r="T25" s="255" t="s">
        <v>153</v>
      </c>
      <c r="U25" s="262" t="s">
        <v>41</v>
      </c>
      <c r="V25" s="263"/>
      <c r="W25" s="263"/>
      <c r="X25" s="264"/>
      <c r="Y25" s="262" t="s">
        <v>42</v>
      </c>
      <c r="Z25" s="263"/>
      <c r="AA25" s="263"/>
      <c r="AB25" s="264"/>
      <c r="AC25" s="262" t="s">
        <v>43</v>
      </c>
      <c r="AD25" s="263"/>
      <c r="AE25" s="263"/>
      <c r="AF25" s="264"/>
      <c r="AG25" s="255" t="s">
        <v>154</v>
      </c>
      <c r="AH25" s="262" t="s">
        <v>44</v>
      </c>
      <c r="AI25" s="263"/>
      <c r="AJ25" s="264"/>
      <c r="AK25" s="255" t="s">
        <v>155</v>
      </c>
      <c r="AL25" s="262" t="s">
        <v>45</v>
      </c>
      <c r="AM25" s="263"/>
      <c r="AN25" s="263"/>
      <c r="AO25" s="264"/>
      <c r="AP25" s="255" t="s">
        <v>301</v>
      </c>
      <c r="AQ25" s="262" t="s">
        <v>300</v>
      </c>
      <c r="AR25" s="263"/>
      <c r="AS25" s="264"/>
      <c r="AT25" s="255" t="s">
        <v>156</v>
      </c>
      <c r="AU25" s="262" t="s">
        <v>46</v>
      </c>
      <c r="AV25" s="263"/>
      <c r="AW25" s="264"/>
      <c r="AX25" s="255" t="s">
        <v>157</v>
      </c>
      <c r="AY25" s="262" t="s">
        <v>47</v>
      </c>
      <c r="AZ25" s="263"/>
      <c r="BA25" s="263"/>
      <c r="BB25" s="264"/>
      <c r="BC25" s="18"/>
      <c r="BD25" s="19"/>
      <c r="BE25" s="19"/>
      <c r="BF25" s="19"/>
      <c r="BG25" s="23"/>
      <c r="BJ25" s="11"/>
      <c r="BK25" s="11"/>
      <c r="BL25" s="11"/>
    </row>
    <row r="26" spans="1:64" s="174" customFormat="1" ht="39" customHeight="1" thickBot="1">
      <c r="A26" s="304"/>
      <c r="B26" s="305"/>
      <c r="C26" s="235" t="s">
        <v>158</v>
      </c>
      <c r="D26" s="236" t="s">
        <v>159</v>
      </c>
      <c r="E26" s="236" t="s">
        <v>122</v>
      </c>
      <c r="F26" s="237" t="s">
        <v>123</v>
      </c>
      <c r="G26" s="256"/>
      <c r="H26" s="187" t="s">
        <v>121</v>
      </c>
      <c r="I26" s="187" t="s">
        <v>119</v>
      </c>
      <c r="J26" s="188" t="s">
        <v>160</v>
      </c>
      <c r="K26" s="256"/>
      <c r="L26" s="186" t="s">
        <v>161</v>
      </c>
      <c r="M26" s="187" t="s">
        <v>162</v>
      </c>
      <c r="N26" s="187" t="s">
        <v>163</v>
      </c>
      <c r="O26" s="211" t="s">
        <v>164</v>
      </c>
      <c r="P26" s="256"/>
      <c r="Q26" s="186" t="s">
        <v>159</v>
      </c>
      <c r="R26" s="187" t="s">
        <v>122</v>
      </c>
      <c r="S26" s="188" t="s">
        <v>123</v>
      </c>
      <c r="T26" s="256"/>
      <c r="U26" s="186" t="s">
        <v>130</v>
      </c>
      <c r="V26" s="187" t="s">
        <v>124</v>
      </c>
      <c r="W26" s="187" t="s">
        <v>115</v>
      </c>
      <c r="X26" s="211" t="s">
        <v>146</v>
      </c>
      <c r="Y26" s="186" t="s">
        <v>131</v>
      </c>
      <c r="Z26" s="187" t="s">
        <v>116</v>
      </c>
      <c r="AA26" s="187" t="s">
        <v>117</v>
      </c>
      <c r="AB26" s="211" t="s">
        <v>118</v>
      </c>
      <c r="AC26" s="186" t="s">
        <v>131</v>
      </c>
      <c r="AD26" s="187" t="s">
        <v>116</v>
      </c>
      <c r="AE26" s="187" t="s">
        <v>117</v>
      </c>
      <c r="AF26" s="211" t="s">
        <v>118</v>
      </c>
      <c r="AG26" s="256"/>
      <c r="AH26" s="187" t="s">
        <v>121</v>
      </c>
      <c r="AI26" s="187" t="s">
        <v>119</v>
      </c>
      <c r="AJ26" s="188" t="s">
        <v>120</v>
      </c>
      <c r="AK26" s="256"/>
      <c r="AL26" s="186" t="s">
        <v>165</v>
      </c>
      <c r="AM26" s="187" t="s">
        <v>132</v>
      </c>
      <c r="AN26" s="187" t="s">
        <v>128</v>
      </c>
      <c r="AO26" s="188" t="s">
        <v>140</v>
      </c>
      <c r="AP26" s="256"/>
      <c r="AQ26" s="187" t="s">
        <v>129</v>
      </c>
      <c r="AR26" s="187" t="s">
        <v>122</v>
      </c>
      <c r="AS26" s="188" t="s">
        <v>123</v>
      </c>
      <c r="AT26" s="256"/>
      <c r="AU26" s="187" t="s">
        <v>121</v>
      </c>
      <c r="AV26" s="187" t="s">
        <v>119</v>
      </c>
      <c r="AW26" s="188" t="s">
        <v>120</v>
      </c>
      <c r="AX26" s="256"/>
      <c r="AY26" s="186" t="s">
        <v>161</v>
      </c>
      <c r="AZ26" s="187" t="s">
        <v>162</v>
      </c>
      <c r="BA26" s="187" t="s">
        <v>163</v>
      </c>
      <c r="BB26" s="188" t="s">
        <v>164</v>
      </c>
      <c r="BC26" s="172"/>
      <c r="BD26" s="172"/>
      <c r="BE26" s="172"/>
      <c r="BF26" s="172"/>
      <c r="BG26" s="173"/>
      <c r="BI26" s="172"/>
      <c r="BJ26" s="175"/>
      <c r="BK26" s="176"/>
      <c r="BL26" s="176"/>
    </row>
    <row r="27" spans="1:64" s="20" customFormat="1" ht="12.75" customHeight="1" thickBot="1">
      <c r="A27" s="299" t="s">
        <v>48</v>
      </c>
      <c r="B27" s="300"/>
      <c r="C27" s="193">
        <v>1</v>
      </c>
      <c r="D27" s="194">
        <v>2</v>
      </c>
      <c r="E27" s="194">
        <v>3</v>
      </c>
      <c r="F27" s="195">
        <v>4</v>
      </c>
      <c r="G27" s="207">
        <v>5</v>
      </c>
      <c r="H27" s="194">
        <v>6</v>
      </c>
      <c r="I27" s="194">
        <v>7</v>
      </c>
      <c r="J27" s="195">
        <v>8</v>
      </c>
      <c r="K27" s="177">
        <v>9</v>
      </c>
      <c r="L27" s="193">
        <v>10</v>
      </c>
      <c r="M27" s="194">
        <v>11</v>
      </c>
      <c r="N27" s="195">
        <v>12</v>
      </c>
      <c r="O27" s="177">
        <v>13</v>
      </c>
      <c r="P27" s="193">
        <v>14</v>
      </c>
      <c r="Q27" s="194">
        <v>15</v>
      </c>
      <c r="R27" s="194">
        <v>16</v>
      </c>
      <c r="S27" s="195">
        <v>17</v>
      </c>
      <c r="T27" s="177">
        <v>18</v>
      </c>
      <c r="U27" s="207">
        <v>19</v>
      </c>
      <c r="V27" s="194">
        <v>20</v>
      </c>
      <c r="W27" s="195">
        <v>21</v>
      </c>
      <c r="X27" s="177">
        <v>22</v>
      </c>
      <c r="Y27" s="193">
        <v>23</v>
      </c>
      <c r="Z27" s="194">
        <v>24</v>
      </c>
      <c r="AA27" s="195">
        <v>25</v>
      </c>
      <c r="AB27" s="177">
        <v>26</v>
      </c>
      <c r="AC27" s="215">
        <v>27</v>
      </c>
      <c r="AD27" s="216">
        <v>28</v>
      </c>
      <c r="AE27" s="217">
        <v>29</v>
      </c>
      <c r="AF27" s="218">
        <v>30</v>
      </c>
      <c r="AG27" s="193">
        <v>31</v>
      </c>
      <c r="AH27" s="194">
        <v>32</v>
      </c>
      <c r="AI27" s="194">
        <v>33</v>
      </c>
      <c r="AJ27" s="195">
        <v>34</v>
      </c>
      <c r="AK27" s="177">
        <v>35</v>
      </c>
      <c r="AL27" s="193">
        <v>36</v>
      </c>
      <c r="AM27" s="194">
        <v>37</v>
      </c>
      <c r="AN27" s="195">
        <v>38</v>
      </c>
      <c r="AO27" s="222">
        <v>39</v>
      </c>
      <c r="AP27" s="193">
        <v>40</v>
      </c>
      <c r="AQ27" s="194">
        <v>41</v>
      </c>
      <c r="AR27" s="194">
        <v>42</v>
      </c>
      <c r="AS27" s="195">
        <v>43</v>
      </c>
      <c r="AT27" s="207">
        <v>44</v>
      </c>
      <c r="AU27" s="194">
        <v>45</v>
      </c>
      <c r="AV27" s="194">
        <v>46</v>
      </c>
      <c r="AW27" s="195">
        <v>47</v>
      </c>
      <c r="AX27" s="177">
        <v>48</v>
      </c>
      <c r="AY27" s="193">
        <v>49</v>
      </c>
      <c r="AZ27" s="194">
        <v>50</v>
      </c>
      <c r="BA27" s="194">
        <v>51</v>
      </c>
      <c r="BB27" s="195">
        <v>52</v>
      </c>
      <c r="BC27" s="19"/>
      <c r="BD27" s="19"/>
      <c r="BE27" s="19"/>
      <c r="BF27" s="19"/>
      <c r="BI27" s="19"/>
      <c r="BJ27" s="143"/>
      <c r="BK27" s="11"/>
      <c r="BL27" s="11"/>
    </row>
    <row r="28" spans="1:64" s="20" customFormat="1" ht="12.75" customHeight="1">
      <c r="A28" s="262" t="s">
        <v>3</v>
      </c>
      <c r="B28" s="264"/>
      <c r="C28" s="189" t="s">
        <v>84</v>
      </c>
      <c r="D28" s="190" t="s">
        <v>84</v>
      </c>
      <c r="E28" s="190" t="s">
        <v>84</v>
      </c>
      <c r="F28" s="191" t="s">
        <v>84</v>
      </c>
      <c r="G28" s="208" t="s">
        <v>84</v>
      </c>
      <c r="H28" s="190" t="s">
        <v>84</v>
      </c>
      <c r="I28" s="190" t="s">
        <v>84</v>
      </c>
      <c r="J28" s="191" t="s">
        <v>84</v>
      </c>
      <c r="K28" s="192" t="s">
        <v>84</v>
      </c>
      <c r="L28" s="189" t="s">
        <v>84</v>
      </c>
      <c r="M28" s="190" t="s">
        <v>84</v>
      </c>
      <c r="N28" s="191" t="s">
        <v>84</v>
      </c>
      <c r="O28" s="192" t="s">
        <v>84</v>
      </c>
      <c r="P28" s="189" t="s">
        <v>84</v>
      </c>
      <c r="Q28" s="190" t="s">
        <v>84</v>
      </c>
      <c r="R28" s="190" t="s">
        <v>84</v>
      </c>
      <c r="S28" s="191" t="s">
        <v>85</v>
      </c>
      <c r="T28" s="192" t="s">
        <v>86</v>
      </c>
      <c r="U28" s="208" t="s">
        <v>86</v>
      </c>
      <c r="V28" s="190" t="s">
        <v>90</v>
      </c>
      <c r="W28" s="191" t="s">
        <v>85</v>
      </c>
      <c r="X28" s="192" t="s">
        <v>85</v>
      </c>
      <c r="Y28" s="189" t="s">
        <v>84</v>
      </c>
      <c r="Z28" s="190" t="s">
        <v>84</v>
      </c>
      <c r="AA28" s="191" t="s">
        <v>84</v>
      </c>
      <c r="AB28" s="212" t="s">
        <v>84</v>
      </c>
      <c r="AC28" s="219" t="s">
        <v>84</v>
      </c>
      <c r="AD28" s="220" t="s">
        <v>84</v>
      </c>
      <c r="AE28" s="220" t="s">
        <v>84</v>
      </c>
      <c r="AF28" s="221" t="s">
        <v>84</v>
      </c>
      <c r="AG28" s="208" t="s">
        <v>84</v>
      </c>
      <c r="AH28" s="190" t="s">
        <v>84</v>
      </c>
      <c r="AI28" s="190" t="s">
        <v>84</v>
      </c>
      <c r="AJ28" s="191" t="s">
        <v>84</v>
      </c>
      <c r="AK28" s="192" t="s">
        <v>84</v>
      </c>
      <c r="AL28" s="189" t="s">
        <v>84</v>
      </c>
      <c r="AM28" s="190" t="s">
        <v>84</v>
      </c>
      <c r="AN28" s="191" t="s">
        <v>84</v>
      </c>
      <c r="AO28" s="212" t="s">
        <v>85</v>
      </c>
      <c r="AP28" s="189" t="s">
        <v>85</v>
      </c>
      <c r="AQ28" s="190" t="s">
        <v>85</v>
      </c>
      <c r="AR28" s="190" t="s">
        <v>87</v>
      </c>
      <c r="AS28" s="191" t="s">
        <v>87</v>
      </c>
      <c r="AT28" s="208" t="s">
        <v>87</v>
      </c>
      <c r="AU28" s="249" t="s">
        <v>87</v>
      </c>
      <c r="AV28" s="190" t="s">
        <v>90</v>
      </c>
      <c r="AW28" s="191" t="s">
        <v>86</v>
      </c>
      <c r="AX28" s="192" t="s">
        <v>86</v>
      </c>
      <c r="AY28" s="189" t="s">
        <v>86</v>
      </c>
      <c r="AZ28" s="190" t="s">
        <v>86</v>
      </c>
      <c r="BA28" s="190" t="s">
        <v>86</v>
      </c>
      <c r="BB28" s="191" t="s">
        <v>86</v>
      </c>
      <c r="BC28" s="44"/>
      <c r="BD28" s="44"/>
      <c r="BE28" s="44"/>
      <c r="BF28" s="19"/>
      <c r="BG28" s="24"/>
      <c r="BI28" s="19"/>
      <c r="BJ28" s="143"/>
      <c r="BK28" s="11"/>
      <c r="BL28" s="11"/>
    </row>
    <row r="29" spans="1:64" s="20" customFormat="1" ht="12.75" customHeight="1">
      <c r="A29" s="253" t="s">
        <v>112</v>
      </c>
      <c r="B29" s="254"/>
      <c r="C29" s="179" t="s">
        <v>84</v>
      </c>
      <c r="D29" s="178" t="s">
        <v>84</v>
      </c>
      <c r="E29" s="178" t="s">
        <v>84</v>
      </c>
      <c r="F29" s="180" t="s">
        <v>84</v>
      </c>
      <c r="G29" s="209" t="s">
        <v>84</v>
      </c>
      <c r="H29" s="178" t="s">
        <v>84</v>
      </c>
      <c r="I29" s="178" t="s">
        <v>84</v>
      </c>
      <c r="J29" s="180" t="s">
        <v>84</v>
      </c>
      <c r="K29" s="184" t="s">
        <v>84</v>
      </c>
      <c r="L29" s="179" t="s">
        <v>84</v>
      </c>
      <c r="M29" s="178" t="s">
        <v>84</v>
      </c>
      <c r="N29" s="180" t="s">
        <v>84</v>
      </c>
      <c r="O29" s="184" t="s">
        <v>84</v>
      </c>
      <c r="P29" s="179" t="s">
        <v>84</v>
      </c>
      <c r="Q29" s="178" t="s">
        <v>84</v>
      </c>
      <c r="R29" s="178" t="s">
        <v>84</v>
      </c>
      <c r="S29" s="180" t="s">
        <v>85</v>
      </c>
      <c r="T29" s="184" t="s">
        <v>86</v>
      </c>
      <c r="U29" s="209" t="s">
        <v>86</v>
      </c>
      <c r="V29" s="178" t="s">
        <v>90</v>
      </c>
      <c r="W29" s="180" t="s">
        <v>85</v>
      </c>
      <c r="X29" s="184" t="s">
        <v>85</v>
      </c>
      <c r="Y29" s="179" t="s">
        <v>84</v>
      </c>
      <c r="Z29" s="178" t="s">
        <v>84</v>
      </c>
      <c r="AA29" s="180" t="s">
        <v>84</v>
      </c>
      <c r="AB29" s="213" t="s">
        <v>84</v>
      </c>
      <c r="AC29" s="179" t="s">
        <v>84</v>
      </c>
      <c r="AD29" s="178" t="s">
        <v>84</v>
      </c>
      <c r="AE29" s="178" t="s">
        <v>84</v>
      </c>
      <c r="AF29" s="180" t="s">
        <v>84</v>
      </c>
      <c r="AG29" s="209" t="s">
        <v>84</v>
      </c>
      <c r="AH29" s="178" t="s">
        <v>84</v>
      </c>
      <c r="AI29" s="178" t="s">
        <v>84</v>
      </c>
      <c r="AJ29" s="180" t="s">
        <v>84</v>
      </c>
      <c r="AK29" s="184" t="s">
        <v>84</v>
      </c>
      <c r="AL29" s="179" t="s">
        <v>84</v>
      </c>
      <c r="AM29" s="178" t="s">
        <v>84</v>
      </c>
      <c r="AN29" s="180" t="s">
        <v>84</v>
      </c>
      <c r="AO29" s="213" t="s">
        <v>85</v>
      </c>
      <c r="AP29" s="179" t="s">
        <v>85</v>
      </c>
      <c r="AQ29" s="178" t="s">
        <v>85</v>
      </c>
      <c r="AR29" s="178" t="s">
        <v>87</v>
      </c>
      <c r="AS29" s="180" t="s">
        <v>87</v>
      </c>
      <c r="AT29" s="209" t="s">
        <v>87</v>
      </c>
      <c r="AU29" s="233" t="s">
        <v>87</v>
      </c>
      <c r="AV29" s="178" t="s">
        <v>90</v>
      </c>
      <c r="AW29" s="180" t="s">
        <v>86</v>
      </c>
      <c r="AX29" s="184" t="s">
        <v>86</v>
      </c>
      <c r="AY29" s="179" t="s">
        <v>86</v>
      </c>
      <c r="AZ29" s="178" t="s">
        <v>86</v>
      </c>
      <c r="BA29" s="178" t="s">
        <v>86</v>
      </c>
      <c r="BB29" s="180" t="s">
        <v>86</v>
      </c>
      <c r="BC29" s="44"/>
      <c r="BD29" s="44"/>
      <c r="BE29" s="44"/>
      <c r="BF29" s="19"/>
      <c r="BG29" s="24"/>
      <c r="BI29" s="19"/>
      <c r="BJ29" s="143"/>
      <c r="BK29" s="11"/>
      <c r="BL29" s="11"/>
    </row>
    <row r="30" spans="1:64" s="20" customFormat="1" ht="12.75" customHeight="1">
      <c r="A30" s="253" t="s">
        <v>113</v>
      </c>
      <c r="B30" s="254"/>
      <c r="C30" s="179" t="s">
        <v>84</v>
      </c>
      <c r="D30" s="178" t="s">
        <v>84</v>
      </c>
      <c r="E30" s="178" t="s">
        <v>84</v>
      </c>
      <c r="F30" s="180" t="s">
        <v>84</v>
      </c>
      <c r="G30" s="209" t="s">
        <v>84</v>
      </c>
      <c r="H30" s="178" t="s">
        <v>84</v>
      </c>
      <c r="I30" s="178" t="s">
        <v>84</v>
      </c>
      <c r="J30" s="180" t="s">
        <v>84</v>
      </c>
      <c r="K30" s="184" t="s">
        <v>84</v>
      </c>
      <c r="L30" s="179" t="s">
        <v>84</v>
      </c>
      <c r="M30" s="178" t="s">
        <v>84</v>
      </c>
      <c r="N30" s="180" t="s">
        <v>84</v>
      </c>
      <c r="O30" s="184" t="s">
        <v>84</v>
      </c>
      <c r="P30" s="179" t="s">
        <v>84</v>
      </c>
      <c r="Q30" s="178" t="s">
        <v>84</v>
      </c>
      <c r="R30" s="178" t="s">
        <v>84</v>
      </c>
      <c r="S30" s="180" t="s">
        <v>85</v>
      </c>
      <c r="T30" s="184" t="s">
        <v>86</v>
      </c>
      <c r="U30" s="209" t="s">
        <v>86</v>
      </c>
      <c r="V30" s="178" t="s">
        <v>90</v>
      </c>
      <c r="W30" s="180" t="s">
        <v>85</v>
      </c>
      <c r="X30" s="184" t="s">
        <v>85</v>
      </c>
      <c r="Y30" s="179" t="s">
        <v>84</v>
      </c>
      <c r="Z30" s="178" t="s">
        <v>84</v>
      </c>
      <c r="AA30" s="180" t="s">
        <v>84</v>
      </c>
      <c r="AB30" s="213" t="s">
        <v>84</v>
      </c>
      <c r="AC30" s="179" t="s">
        <v>84</v>
      </c>
      <c r="AD30" s="178" t="s">
        <v>84</v>
      </c>
      <c r="AE30" s="178" t="s">
        <v>84</v>
      </c>
      <c r="AF30" s="180" t="s">
        <v>84</v>
      </c>
      <c r="AG30" s="209" t="s">
        <v>84</v>
      </c>
      <c r="AH30" s="178" t="s">
        <v>84</v>
      </c>
      <c r="AI30" s="178" t="s">
        <v>84</v>
      </c>
      <c r="AJ30" s="180" t="s">
        <v>84</v>
      </c>
      <c r="AK30" s="184" t="s">
        <v>84</v>
      </c>
      <c r="AL30" s="179" t="s">
        <v>84</v>
      </c>
      <c r="AM30" s="178" t="s">
        <v>84</v>
      </c>
      <c r="AN30" s="180" t="s">
        <v>84</v>
      </c>
      <c r="AO30" s="213" t="s">
        <v>85</v>
      </c>
      <c r="AP30" s="179" t="s">
        <v>85</v>
      </c>
      <c r="AQ30" s="178" t="s">
        <v>85</v>
      </c>
      <c r="AR30" s="178" t="s">
        <v>87</v>
      </c>
      <c r="AS30" s="180" t="s">
        <v>87</v>
      </c>
      <c r="AT30" s="209" t="s">
        <v>87</v>
      </c>
      <c r="AU30" s="233" t="s">
        <v>87</v>
      </c>
      <c r="AV30" s="178" t="s">
        <v>90</v>
      </c>
      <c r="AW30" s="180" t="s">
        <v>86</v>
      </c>
      <c r="AX30" s="184" t="s">
        <v>86</v>
      </c>
      <c r="AY30" s="179" t="s">
        <v>86</v>
      </c>
      <c r="AZ30" s="178" t="s">
        <v>86</v>
      </c>
      <c r="BA30" s="178" t="s">
        <v>86</v>
      </c>
      <c r="BB30" s="180" t="s">
        <v>86</v>
      </c>
      <c r="BC30" s="44"/>
      <c r="BD30" s="44"/>
      <c r="BE30" s="44"/>
      <c r="BF30" s="19"/>
      <c r="BG30" s="24"/>
      <c r="BI30" s="19"/>
      <c r="BJ30" s="143"/>
      <c r="BK30" s="11"/>
      <c r="BL30" s="11"/>
    </row>
    <row r="31" spans="1:64" s="20" customFormat="1" ht="12.75" customHeight="1" thickBot="1">
      <c r="A31" s="251" t="s">
        <v>114</v>
      </c>
      <c r="B31" s="252"/>
      <c r="C31" s="181" t="s">
        <v>84</v>
      </c>
      <c r="D31" s="182" t="s">
        <v>84</v>
      </c>
      <c r="E31" s="182" t="s">
        <v>84</v>
      </c>
      <c r="F31" s="183" t="s">
        <v>84</v>
      </c>
      <c r="G31" s="210" t="s">
        <v>84</v>
      </c>
      <c r="H31" s="182" t="s">
        <v>84</v>
      </c>
      <c r="I31" s="182" t="s">
        <v>84</v>
      </c>
      <c r="J31" s="183" t="s">
        <v>84</v>
      </c>
      <c r="K31" s="185" t="s">
        <v>84</v>
      </c>
      <c r="L31" s="181" t="s">
        <v>84</v>
      </c>
      <c r="M31" s="182" t="s">
        <v>84</v>
      </c>
      <c r="N31" s="183" t="s">
        <v>84</v>
      </c>
      <c r="O31" s="185" t="s">
        <v>84</v>
      </c>
      <c r="P31" s="181" t="s">
        <v>84</v>
      </c>
      <c r="Q31" s="182" t="s">
        <v>84</v>
      </c>
      <c r="R31" s="182" t="s">
        <v>84</v>
      </c>
      <c r="S31" s="183" t="s">
        <v>85</v>
      </c>
      <c r="T31" s="185" t="s">
        <v>86</v>
      </c>
      <c r="U31" s="210" t="s">
        <v>86</v>
      </c>
      <c r="V31" s="182" t="s">
        <v>90</v>
      </c>
      <c r="W31" s="183" t="s">
        <v>85</v>
      </c>
      <c r="X31" s="185" t="s">
        <v>85</v>
      </c>
      <c r="Y31" s="181" t="s">
        <v>84</v>
      </c>
      <c r="Z31" s="182" t="s">
        <v>84</v>
      </c>
      <c r="AA31" s="183" t="s">
        <v>84</v>
      </c>
      <c r="AB31" s="214" t="s">
        <v>84</v>
      </c>
      <c r="AC31" s="181" t="s">
        <v>84</v>
      </c>
      <c r="AD31" s="182" t="s">
        <v>84</v>
      </c>
      <c r="AE31" s="182" t="s">
        <v>84</v>
      </c>
      <c r="AF31" s="183" t="s">
        <v>84</v>
      </c>
      <c r="AG31" s="210" t="s">
        <v>85</v>
      </c>
      <c r="AH31" s="182" t="s">
        <v>85</v>
      </c>
      <c r="AI31" s="182" t="s">
        <v>85</v>
      </c>
      <c r="AJ31" s="183" t="s">
        <v>166</v>
      </c>
      <c r="AK31" s="185" t="s">
        <v>166</v>
      </c>
      <c r="AL31" s="181" t="s">
        <v>166</v>
      </c>
      <c r="AM31" s="182" t="s">
        <v>166</v>
      </c>
      <c r="AN31" s="183" t="s">
        <v>166</v>
      </c>
      <c r="AO31" s="214" t="s">
        <v>166</v>
      </c>
      <c r="AP31" s="181" t="s">
        <v>166</v>
      </c>
      <c r="AQ31" s="182" t="s">
        <v>166</v>
      </c>
      <c r="AR31" s="182" t="s">
        <v>166</v>
      </c>
      <c r="AS31" s="183" t="s">
        <v>88</v>
      </c>
      <c r="AT31" s="210"/>
      <c r="AU31" s="182"/>
      <c r="AV31" s="182"/>
      <c r="AW31" s="183"/>
      <c r="AX31" s="185"/>
      <c r="AY31" s="181"/>
      <c r="AZ31" s="182"/>
      <c r="BA31" s="182"/>
      <c r="BB31" s="183"/>
      <c r="BC31" s="44"/>
      <c r="BD31" s="44"/>
      <c r="BE31" s="44"/>
      <c r="BF31" s="19"/>
      <c r="BG31" s="24"/>
      <c r="BI31" s="19"/>
      <c r="BJ31" s="143"/>
      <c r="BK31" s="11"/>
      <c r="BL31" s="11"/>
    </row>
    <row r="32" spans="3:64" s="19" customFormat="1" ht="10.5" customHeight="1">
      <c r="C32" s="44"/>
      <c r="D32" s="44"/>
      <c r="E32" s="44"/>
      <c r="F32" s="44"/>
      <c r="G32" s="44"/>
      <c r="H32" s="44"/>
      <c r="I32" s="44"/>
      <c r="J32" s="44"/>
      <c r="K32" s="45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6"/>
      <c r="AI32" s="46"/>
      <c r="AJ32" s="44"/>
      <c r="AK32" s="44"/>
      <c r="AL32" s="44"/>
      <c r="AM32" s="44"/>
      <c r="AN32" s="44"/>
      <c r="AO32" s="44"/>
      <c r="AP32" s="44"/>
      <c r="AQ32" s="44"/>
      <c r="AR32" s="44"/>
      <c r="AW32" s="44"/>
      <c r="AX32" s="44"/>
      <c r="AY32" s="44"/>
      <c r="AZ32" s="44"/>
      <c r="BA32" s="44"/>
      <c r="BB32" s="44"/>
      <c r="BC32" s="44"/>
      <c r="BD32" s="44"/>
      <c r="BE32" s="44"/>
      <c r="BG32" s="23"/>
      <c r="BJ32" s="143"/>
      <c r="BK32" s="11"/>
      <c r="BL32" s="11"/>
    </row>
    <row r="33" spans="2:64" s="21" customFormat="1" ht="15.75">
      <c r="B33" s="22"/>
      <c r="C33" s="23" t="s">
        <v>141</v>
      </c>
      <c r="D33" s="22"/>
      <c r="E33" s="24"/>
      <c r="F33" s="25"/>
      <c r="G33" s="25"/>
      <c r="H33" s="25"/>
      <c r="I33" s="25"/>
      <c r="J33" s="25"/>
      <c r="K33" s="25"/>
      <c r="L33" s="25"/>
      <c r="M33" s="22"/>
      <c r="N33" s="22"/>
      <c r="O33" s="22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J33" s="11"/>
      <c r="BK33" s="11"/>
      <c r="BL33" s="11"/>
    </row>
    <row r="34" spans="2:64" s="21" customFormat="1" ht="15.75">
      <c r="B34" s="22"/>
      <c r="C34" s="23" t="s">
        <v>142</v>
      </c>
      <c r="D34" s="22"/>
      <c r="E34" s="24"/>
      <c r="F34" s="25"/>
      <c r="G34" s="25"/>
      <c r="H34" s="25"/>
      <c r="I34" s="25"/>
      <c r="J34" s="25"/>
      <c r="K34" s="25"/>
      <c r="L34" s="25"/>
      <c r="M34" s="22"/>
      <c r="N34" s="22"/>
      <c r="O34" s="22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BD34" s="25"/>
      <c r="BE34" s="25"/>
      <c r="BJ34" s="11"/>
      <c r="BK34" s="11"/>
      <c r="BL34" s="11"/>
    </row>
    <row r="35" spans="2:64" s="21" customFormat="1" ht="15.75">
      <c r="B35" s="22"/>
      <c r="C35" s="232" t="s">
        <v>143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4" t="s">
        <v>283</v>
      </c>
      <c r="V35" s="22"/>
      <c r="W35" s="22"/>
      <c r="X35" s="22"/>
      <c r="Y35" s="24" t="s">
        <v>144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4" t="s">
        <v>284</v>
      </c>
      <c r="AL35" s="22"/>
      <c r="AM35" s="22"/>
      <c r="AN35" s="22"/>
      <c r="AO35" s="22"/>
      <c r="AP35" s="22" t="s">
        <v>145</v>
      </c>
      <c r="AQ35" s="22"/>
      <c r="BD35" s="25"/>
      <c r="BE35" s="25"/>
      <c r="BJ35" s="11"/>
      <c r="BK35" s="11"/>
      <c r="BL35" s="11"/>
    </row>
    <row r="36" spans="1:57" s="21" customFormat="1" ht="9.75" customHeight="1">
      <c r="A36" s="196"/>
      <c r="B36" s="22"/>
      <c r="C36" s="196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2:55" s="26" customFormat="1" ht="18.75">
      <c r="B37" s="260" t="s">
        <v>61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16"/>
      <c r="AA37" s="16"/>
      <c r="AB37" s="267" t="s">
        <v>62</v>
      </c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55"/>
      <c r="AR37" s="266" t="s">
        <v>63</v>
      </c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</row>
    <row r="38" spans="2:55" s="21" customFormat="1" ht="81" customHeight="1">
      <c r="B38" s="269" t="s">
        <v>60</v>
      </c>
      <c r="C38" s="271"/>
      <c r="D38" s="269" t="s">
        <v>64</v>
      </c>
      <c r="E38" s="270"/>
      <c r="F38" s="271"/>
      <c r="G38" s="269" t="s">
        <v>65</v>
      </c>
      <c r="H38" s="270"/>
      <c r="I38" s="270"/>
      <c r="J38" s="269" t="s">
        <v>66</v>
      </c>
      <c r="K38" s="270"/>
      <c r="L38" s="271"/>
      <c r="M38" s="269" t="s">
        <v>67</v>
      </c>
      <c r="N38" s="271"/>
      <c r="O38" s="306" t="s">
        <v>125</v>
      </c>
      <c r="P38" s="306"/>
      <c r="Q38" s="306"/>
      <c r="R38" s="307" t="s">
        <v>68</v>
      </c>
      <c r="S38" s="307"/>
      <c r="T38" s="308" t="s">
        <v>69</v>
      </c>
      <c r="U38" s="308"/>
      <c r="V38" s="308"/>
      <c r="W38" s="270" t="s">
        <v>70</v>
      </c>
      <c r="X38" s="270"/>
      <c r="Y38" s="271"/>
      <c r="AB38" s="272" t="s">
        <v>71</v>
      </c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" t="s">
        <v>72</v>
      </c>
      <c r="AP38" s="27" t="s">
        <v>73</v>
      </c>
      <c r="AR38" s="265" t="s">
        <v>74</v>
      </c>
      <c r="AS38" s="265"/>
      <c r="AT38" s="265"/>
      <c r="AU38" s="265"/>
      <c r="AV38" s="265"/>
      <c r="AW38" s="265"/>
      <c r="AX38" s="269" t="s">
        <v>75</v>
      </c>
      <c r="AY38" s="270"/>
      <c r="AZ38" s="270"/>
      <c r="BA38" s="270"/>
      <c r="BB38" s="271"/>
      <c r="BC38" s="27" t="s">
        <v>72</v>
      </c>
    </row>
    <row r="39" spans="2:55" s="21" customFormat="1" ht="15">
      <c r="B39" s="277">
        <v>1</v>
      </c>
      <c r="C39" s="277"/>
      <c r="D39" s="277">
        <f>IF(COUNTIF($C28:$BB28,"Т")+COUNTIF($C28:$BB28,"T")&gt;0,COUNTIF($C28:$BB28,"Т")+COUNTIF($C28:$BB28,"T"),"")</f>
        <v>32</v>
      </c>
      <c r="E39" s="277"/>
      <c r="F39" s="277"/>
      <c r="G39" s="277">
        <f>IF(COUNTIF($C28:$BB28,"С")+COUNTIF($C28:$BB28,"C")&gt;0,COUNTIF($C28:$BB28,"С")+COUNTIF($C28:$BB28,"C"),"")</f>
        <v>6</v>
      </c>
      <c r="H39" s="277"/>
      <c r="I39" s="277"/>
      <c r="J39" s="277">
        <f>IF(COUNTIF($C28:$BB28,"ПР")&gt;0,COUNTIF($C28:$BB28,"ПР"),"")</f>
        <v>4</v>
      </c>
      <c r="K39" s="277"/>
      <c r="L39" s="277"/>
      <c r="M39" s="277">
        <f>IF(COUNTIF($C28:$BB28,"ДА")&gt;0,COUNTIF($C28:$BB28,"ДА"),"")</f>
      </c>
      <c r="N39" s="277"/>
      <c r="O39" s="277">
        <f>IF(COUNTIF($C28:$BB28,"ПВ")&gt;0,COUNTIF($C28:$BB28,"ПВ"),"")</f>
      </c>
      <c r="P39" s="277"/>
      <c r="Q39" s="279"/>
      <c r="R39" s="277">
        <f>IF(COUNTIF($C28:$BB28,"ДП")&gt;0,COUNTIF($C28:$BB28,"ДП"),"")</f>
      </c>
      <c r="S39" s="277"/>
      <c r="T39" s="277">
        <f>IF(COUNTIF($C28:$BB28,"К*")&gt;0,COUNTIF($C28:$BB28,"К*"),"")</f>
        <v>10</v>
      </c>
      <c r="U39" s="277"/>
      <c r="V39" s="277"/>
      <c r="W39" s="278">
        <f>SUM(D39:T39)</f>
        <v>52</v>
      </c>
      <c r="X39" s="277"/>
      <c r="Y39" s="277"/>
      <c r="Z39" s="22"/>
      <c r="AA39" s="22"/>
      <c r="AB39" s="274" t="s">
        <v>167</v>
      </c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6"/>
      <c r="AO39" s="28">
        <v>2</v>
      </c>
      <c r="AP39" s="28">
        <v>4</v>
      </c>
      <c r="AR39" s="282"/>
      <c r="AS39" s="283"/>
      <c r="AT39" s="283"/>
      <c r="AU39" s="283"/>
      <c r="AV39" s="283"/>
      <c r="AW39" s="283"/>
      <c r="AX39" s="272" t="s">
        <v>105</v>
      </c>
      <c r="AY39" s="272"/>
      <c r="AZ39" s="272"/>
      <c r="BA39" s="272"/>
      <c r="BB39" s="272"/>
      <c r="BC39" s="273">
        <v>8</v>
      </c>
    </row>
    <row r="40" spans="2:55" s="21" customFormat="1" ht="15">
      <c r="B40" s="277">
        <v>2</v>
      </c>
      <c r="C40" s="277"/>
      <c r="D40" s="277">
        <f>IF(COUNTIF($C29:$BB29,"Т")+COUNTIF($C29:$BB29,"T")&gt;0,COUNTIF($C29:$BB29,"Т")+COUNTIF($C29:$BB29,"T"),"")</f>
        <v>32</v>
      </c>
      <c r="E40" s="277"/>
      <c r="F40" s="277"/>
      <c r="G40" s="277">
        <f>IF(COUNTIF($C29:$BB29,"С")+COUNTIF($C29:$BB29,"C")&gt;0,COUNTIF($C29:$BB29,"С")+COUNTIF($C29:$BB29,"C"),"")</f>
        <v>6</v>
      </c>
      <c r="H40" s="277"/>
      <c r="I40" s="277"/>
      <c r="J40" s="277">
        <f>IF(COUNTIF($C29:$BB29,"ПР")&gt;0,COUNTIF($C29:$BB29,"ПР"),"")</f>
        <v>4</v>
      </c>
      <c r="K40" s="277"/>
      <c r="L40" s="277"/>
      <c r="M40" s="277">
        <f>IF(COUNTIF($C29:$BB29,"ДА")&gt;0,COUNTIF($C29:$BB29,"ДА"),"")</f>
      </c>
      <c r="N40" s="277"/>
      <c r="O40" s="277">
        <f>IF(COUNTIF($C29:$BB29,"ПВ")&gt;0,COUNTIF($C29:$BB29,"ПВ"),"")</f>
      </c>
      <c r="P40" s="277"/>
      <c r="Q40" s="279"/>
      <c r="R40" s="277">
        <f>IF(COUNTIF($C29:$BB29,"ДП")&gt;0,COUNTIF($C29:$BB29,"ДП"),"")</f>
      </c>
      <c r="S40" s="277"/>
      <c r="T40" s="277">
        <f>IF(COUNTIF($C29:$BB29,"К*")&gt;0,COUNTIF($C29:$BB29,"К*"),"")</f>
        <v>10</v>
      </c>
      <c r="U40" s="277"/>
      <c r="V40" s="277"/>
      <c r="W40" s="278">
        <f>SUM(D40:T40)</f>
        <v>52</v>
      </c>
      <c r="X40" s="277"/>
      <c r="Y40" s="277"/>
      <c r="Z40" s="22"/>
      <c r="AA40" s="22"/>
      <c r="AB40" s="274" t="s">
        <v>168</v>
      </c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6"/>
      <c r="AO40" s="28">
        <v>4</v>
      </c>
      <c r="AP40" s="28">
        <v>4</v>
      </c>
      <c r="AR40" s="283"/>
      <c r="AS40" s="283"/>
      <c r="AT40" s="283"/>
      <c r="AU40" s="283"/>
      <c r="AV40" s="283"/>
      <c r="AW40" s="283"/>
      <c r="AX40" s="272"/>
      <c r="AY40" s="272"/>
      <c r="AZ40" s="272"/>
      <c r="BA40" s="272"/>
      <c r="BB40" s="272"/>
      <c r="BC40" s="273"/>
    </row>
    <row r="41" spans="2:57" s="21" customFormat="1" ht="15">
      <c r="B41" s="277">
        <v>3</v>
      </c>
      <c r="C41" s="277"/>
      <c r="D41" s="277">
        <f>IF(COUNTIF($C30:$BB30,"Т")+COUNTIF($C30:$BB30,"T")&gt;0,COUNTIF($C30:$BB30,"Т")+COUNTIF($C30:$BB30,"T"),"")</f>
        <v>32</v>
      </c>
      <c r="E41" s="277"/>
      <c r="F41" s="277"/>
      <c r="G41" s="277">
        <f>IF(COUNTIF($C30:$BB30,"С")+COUNTIF($C30:$BB30,"C")&gt;0,COUNTIF($C30:$BB30,"С")+COUNTIF($C30:$BB30,"C"),"")</f>
        <v>6</v>
      </c>
      <c r="H41" s="277"/>
      <c r="I41" s="277"/>
      <c r="J41" s="277">
        <f>IF(COUNTIF($C30:$BB30,"ПР")&gt;0,COUNTIF($C30:$BB30,"ПР"),"")</f>
        <v>4</v>
      </c>
      <c r="K41" s="277"/>
      <c r="L41" s="277"/>
      <c r="M41" s="277">
        <f>IF(COUNTIF($C30:$BB30,"ДА")&gt;0,COUNTIF($C30:$BB30,"ДА"),"")</f>
      </c>
      <c r="N41" s="277"/>
      <c r="O41" s="277">
        <f>IF(COUNTIF($C30:$BB30,"ПВ")&gt;0,COUNTIF($C30:$BB30,"ПВ"),"")</f>
      </c>
      <c r="P41" s="277"/>
      <c r="Q41" s="279"/>
      <c r="R41" s="277">
        <f>IF(COUNTIF($C30:$BB30,"ДП")&gt;0,COUNTIF($C30:$BB30,"ДП"),"")</f>
      </c>
      <c r="S41" s="277"/>
      <c r="T41" s="277">
        <f>IF(COUNTIF($C30:$BB30,"К*")&gt;0,COUNTIF($C30:$BB30,"К*"),"")</f>
        <v>10</v>
      </c>
      <c r="U41" s="277"/>
      <c r="V41" s="277"/>
      <c r="W41" s="278">
        <f>SUM(D41:T41)</f>
        <v>52</v>
      </c>
      <c r="X41" s="277"/>
      <c r="Y41" s="277"/>
      <c r="Z41" s="22"/>
      <c r="AA41" s="22"/>
      <c r="AB41" s="274" t="s">
        <v>169</v>
      </c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6"/>
      <c r="AO41" s="29">
        <v>6</v>
      </c>
      <c r="AP41" s="29">
        <v>4</v>
      </c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2:57" s="21" customFormat="1" ht="15">
      <c r="B42" s="277">
        <v>4</v>
      </c>
      <c r="C42" s="277"/>
      <c r="D42" s="277">
        <f>IF(COUNTIF($C31:$BB31,"Т")+COUNTIF($C31:$BB31,"T")&gt;0,COUNTIF($C31:$BB31,"Т")+COUNTIF($C31:$BB31,"T"),"")</f>
        <v>24</v>
      </c>
      <c r="E42" s="277"/>
      <c r="F42" s="277"/>
      <c r="G42" s="277">
        <f>IF(COUNTIF($C31:$BB31,"С")+COUNTIF($C31:$BB31,"C")&gt;0,COUNTIF($C31:$BB31,"С")+COUNTIF($C31:$BB31,"C"),"")</f>
        <v>6</v>
      </c>
      <c r="H42" s="277"/>
      <c r="I42" s="277"/>
      <c r="J42" s="277">
        <f>IF(COUNTIF($C31:$BB31,"ПР")&gt;0,COUNTIF($C31:$BB31,"ПР"),"")</f>
      </c>
      <c r="K42" s="277"/>
      <c r="L42" s="277"/>
      <c r="M42" s="277">
        <f>IF(COUNTIF($C31:$BB31,"ДА")&gt;0,COUNTIF($C31:$BB31,"ДА"),"")</f>
        <v>1</v>
      </c>
      <c r="N42" s="277"/>
      <c r="O42" s="277">
        <f>IF(COUNTIF($C31:$BB31,"ПВ")&gt;0,COUNTIF($C31:$BB31,"ПВ"),"")</f>
      </c>
      <c r="P42" s="277"/>
      <c r="Q42" s="279"/>
      <c r="R42" s="277">
        <f>IF(COUNTIF($C31:$BB31,"ДП")&gt;0,COUNTIF($C31:$BB31,"ДП"),"")</f>
        <v>9</v>
      </c>
      <c r="S42" s="277"/>
      <c r="T42" s="277">
        <f>IF(COUNTIF($C31:$BB31,"К*")&gt;0,COUNTIF($C31:$BB31,"К*"),"")</f>
        <v>3</v>
      </c>
      <c r="U42" s="277"/>
      <c r="V42" s="277"/>
      <c r="W42" s="278">
        <f>SUM(D42:T42)</f>
        <v>43</v>
      </c>
      <c r="X42" s="277"/>
      <c r="Y42" s="277"/>
      <c r="Z42" s="22"/>
      <c r="AA42" s="22"/>
      <c r="AB42" s="274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6"/>
      <c r="AO42" s="28"/>
      <c r="AP42" s="28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2:57" s="21" customFormat="1" ht="15">
      <c r="B43" s="197" t="s">
        <v>70</v>
      </c>
      <c r="C43" s="197"/>
      <c r="D43" s="277">
        <f>IF(SUM(D39:F42)&gt;0,SUM(D39:F42),"")</f>
        <v>120</v>
      </c>
      <c r="E43" s="277"/>
      <c r="F43" s="277"/>
      <c r="G43" s="277">
        <f>IF(SUM(G39:I42)&gt;0,SUM(G39:I42),"")</f>
        <v>24</v>
      </c>
      <c r="H43" s="277"/>
      <c r="I43" s="277"/>
      <c r="J43" s="277">
        <f>IF(SUM(J39:L42)&gt;0,SUM(J39:L42),"")</f>
        <v>12</v>
      </c>
      <c r="K43" s="277"/>
      <c r="L43" s="277"/>
      <c r="M43" s="277">
        <f>IF(SUM(M39:N42)&gt;0,SUM(M39:N42),"")</f>
        <v>1</v>
      </c>
      <c r="N43" s="277"/>
      <c r="O43" s="277">
        <f>IF(SUM(O39:Q42)&gt;0,SUM(O39:Q42),"")</f>
      </c>
      <c r="P43" s="277"/>
      <c r="Q43" s="279"/>
      <c r="R43" s="277">
        <f>IF(SUM(R39:S42)&gt;0,SUM(R39:S42),"")</f>
        <v>9</v>
      </c>
      <c r="S43" s="277"/>
      <c r="T43" s="277">
        <f>IF(SUM(T39:T42)&gt;0,SUM(T39:T42),"")</f>
        <v>33</v>
      </c>
      <c r="U43" s="277"/>
      <c r="V43" s="277"/>
      <c r="W43" s="309">
        <f>IF(SUM(W39:Y42)&gt;0,SUM(W39:Y42),"")</f>
        <v>199</v>
      </c>
      <c r="X43" s="309"/>
      <c r="Y43" s="278"/>
      <c r="Z43" s="22"/>
      <c r="AA43" s="22"/>
      <c r="AB43" s="274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6"/>
      <c r="AO43" s="28"/>
      <c r="AP43" s="28"/>
      <c r="AQ43" s="19"/>
      <c r="AR43" s="19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2:42" s="21" customFormat="1" ht="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74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1"/>
      <c r="AO44" s="28"/>
      <c r="AP44" s="28"/>
    </row>
    <row r="48" spans="33:36" ht="12.75">
      <c r="AG48" s="204" t="s">
        <v>147</v>
      </c>
      <c r="AI48" s="204"/>
      <c r="AJ48" s="49"/>
    </row>
    <row r="53" spans="2:62" s="200" customFormat="1" ht="12.75"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9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</row>
  </sheetData>
  <sheetProtection/>
  <mergeCells count="116">
    <mergeCell ref="R43:S43"/>
    <mergeCell ref="R42:S42"/>
    <mergeCell ref="R41:S41"/>
    <mergeCell ref="R39:S39"/>
    <mergeCell ref="R40:S40"/>
    <mergeCell ref="W42:Y42"/>
    <mergeCell ref="W43:Y43"/>
    <mergeCell ref="T41:V41"/>
    <mergeCell ref="T42:V42"/>
    <mergeCell ref="T43:V43"/>
    <mergeCell ref="W41:Y41"/>
    <mergeCell ref="O38:Q38"/>
    <mergeCell ref="W38:Y38"/>
    <mergeCell ref="B37:Y37"/>
    <mergeCell ref="M38:N38"/>
    <mergeCell ref="J38:L38"/>
    <mergeCell ref="G38:I38"/>
    <mergeCell ref="R38:S38"/>
    <mergeCell ref="T38:V38"/>
    <mergeCell ref="A30:B30"/>
    <mergeCell ref="AK25:AK26"/>
    <mergeCell ref="A28:B28"/>
    <mergeCell ref="A27:B27"/>
    <mergeCell ref="G25:G26"/>
    <mergeCell ref="C25:F25"/>
    <mergeCell ref="A25:B26"/>
    <mergeCell ref="U25:X25"/>
    <mergeCell ref="Y25:AB25"/>
    <mergeCell ref="AG25:AG26"/>
    <mergeCell ref="B13:K13"/>
    <mergeCell ref="AO18:BC18"/>
    <mergeCell ref="B20:K20"/>
    <mergeCell ref="L20:AE20"/>
    <mergeCell ref="K25:K26"/>
    <mergeCell ref="H25:J25"/>
    <mergeCell ref="L25:O25"/>
    <mergeCell ref="P25:P26"/>
    <mergeCell ref="Q25:S25"/>
    <mergeCell ref="T2:AL2"/>
    <mergeCell ref="AP4:BC4"/>
    <mergeCell ref="AP5:BC5"/>
    <mergeCell ref="AP6:BC6"/>
    <mergeCell ref="M3:AW3"/>
    <mergeCell ref="AO20:BC20"/>
    <mergeCell ref="AJ13:AN13"/>
    <mergeCell ref="AR10:AX11"/>
    <mergeCell ref="AO19:BC19"/>
    <mergeCell ref="AO13:BC17"/>
    <mergeCell ref="L13:AE13"/>
    <mergeCell ref="AC25:AF25"/>
    <mergeCell ref="B17:K17"/>
    <mergeCell ref="D39:F39"/>
    <mergeCell ref="B38:C38"/>
    <mergeCell ref="G39:I39"/>
    <mergeCell ref="D38:F38"/>
    <mergeCell ref="J39:L39"/>
    <mergeCell ref="B39:C39"/>
    <mergeCell ref="B18:K18"/>
    <mergeCell ref="G40:I40"/>
    <mergeCell ref="G41:I41"/>
    <mergeCell ref="G42:I42"/>
    <mergeCell ref="G43:I43"/>
    <mergeCell ref="J43:L43"/>
    <mergeCell ref="M43:N43"/>
    <mergeCell ref="B41:C41"/>
    <mergeCell ref="B42:C42"/>
    <mergeCell ref="D41:F41"/>
    <mergeCell ref="D42:F42"/>
    <mergeCell ref="D40:F40"/>
    <mergeCell ref="D43:F43"/>
    <mergeCell ref="B40:C40"/>
    <mergeCell ref="O41:Q41"/>
    <mergeCell ref="O42:Q42"/>
    <mergeCell ref="J40:L40"/>
    <mergeCell ref="J41:L41"/>
    <mergeCell ref="M41:N41"/>
    <mergeCell ref="M42:N42"/>
    <mergeCell ref="O43:Q43"/>
    <mergeCell ref="J42:L42"/>
    <mergeCell ref="AB44:AN44"/>
    <mergeCell ref="AR39:AW40"/>
    <mergeCell ref="AB41:AN41"/>
    <mergeCell ref="AB39:AN39"/>
    <mergeCell ref="AB43:AN43"/>
    <mergeCell ref="AB42:AN42"/>
    <mergeCell ref="O39:Q39"/>
    <mergeCell ref="O40:Q40"/>
    <mergeCell ref="BC39:BC40"/>
    <mergeCell ref="AB40:AN40"/>
    <mergeCell ref="AX39:BB40"/>
    <mergeCell ref="M39:N39"/>
    <mergeCell ref="M40:N40"/>
    <mergeCell ref="W39:Y39"/>
    <mergeCell ref="W40:Y40"/>
    <mergeCell ref="T39:V39"/>
    <mergeCell ref="T40:V40"/>
    <mergeCell ref="AU25:AW25"/>
    <mergeCell ref="AR38:AW38"/>
    <mergeCell ref="AR37:BC37"/>
    <mergeCell ref="AB37:AP37"/>
    <mergeCell ref="AX38:BB38"/>
    <mergeCell ref="AB38:AN38"/>
    <mergeCell ref="AY25:BB25"/>
    <mergeCell ref="AX25:AX26"/>
    <mergeCell ref="AL25:AO25"/>
    <mergeCell ref="AH25:AJ25"/>
    <mergeCell ref="T10:AN11"/>
    <mergeCell ref="A31:B31"/>
    <mergeCell ref="A29:B29"/>
    <mergeCell ref="T25:T26"/>
    <mergeCell ref="L15:AG15"/>
    <mergeCell ref="L17:AG18"/>
    <mergeCell ref="A24:BB24"/>
    <mergeCell ref="AP25:AP26"/>
    <mergeCell ref="AQ25:AS25"/>
    <mergeCell ref="AT25:AT26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26"/>
  <sheetViews>
    <sheetView tabSelected="1" zoomScale="75" zoomScaleNormal="75" zoomScaleSheetLayoutView="58" zoomScalePageLayoutView="0" workbookViewId="0" topLeftCell="A2">
      <pane xSplit="2" ySplit="7" topLeftCell="C63" activePane="bottomRight" state="frozen"/>
      <selection pane="topLeft" activeCell="A2" sqref="A2"/>
      <selection pane="topRight" activeCell="C2" sqref="C2"/>
      <selection pane="bottomLeft" activeCell="A9" sqref="A9"/>
      <selection pane="bottomRight" activeCell="B113" sqref="B113"/>
    </sheetView>
  </sheetViews>
  <sheetFormatPr defaultColWidth="9.00390625" defaultRowHeight="12.75"/>
  <cols>
    <col min="1" max="1" width="2.75390625" style="1" customWidth="1"/>
    <col min="2" max="2" width="57.25390625" style="1" customWidth="1"/>
    <col min="3" max="3" width="4.625" style="2" customWidth="1"/>
    <col min="4" max="5" width="3.375" style="2" hidden="1" customWidth="1"/>
    <col min="6" max="6" width="6.00390625" style="2" customWidth="1"/>
    <col min="7" max="8" width="3.375" style="2" hidden="1" customWidth="1"/>
    <col min="9" max="9" width="3.625" style="2" customWidth="1"/>
    <col min="10" max="11" width="3.375" style="2" hidden="1" customWidth="1"/>
    <col min="12" max="12" width="3.625" style="2" customWidth="1"/>
    <col min="13" max="14" width="3.375" style="2" hidden="1" customWidth="1"/>
    <col min="15" max="15" width="6.75390625" style="2" customWidth="1"/>
    <col min="16" max="16" width="3.375" style="2" hidden="1" customWidth="1"/>
    <col min="17" max="17" width="6.00390625" style="2" customWidth="1"/>
    <col min="18" max="18" width="4.875" style="8" customWidth="1"/>
    <col min="19" max="19" width="6.00390625" style="8" customWidth="1"/>
    <col min="20" max="20" width="5.875" style="2" customWidth="1"/>
    <col min="21" max="21" width="4.375" style="2" customWidth="1"/>
    <col min="22" max="22" width="4.625" style="2" customWidth="1"/>
    <col min="23" max="23" width="6.00390625" style="1" customWidth="1"/>
    <col min="24" max="24" width="4.25390625" style="1" customWidth="1"/>
    <col min="25" max="25" width="5.375" style="1" customWidth="1"/>
    <col min="26" max="26" width="3.375" style="1" customWidth="1"/>
    <col min="27" max="27" width="3.375" style="1" hidden="1" customWidth="1"/>
    <col min="28" max="32" width="3.375" style="1" customWidth="1"/>
    <col min="33" max="34" width="3.375" style="1" hidden="1" customWidth="1"/>
    <col min="35" max="36" width="3.375" style="1" customWidth="1"/>
    <col min="37" max="37" width="3.375" style="1" hidden="1" customWidth="1"/>
    <col min="38" max="42" width="3.375" style="1" customWidth="1"/>
    <col min="43" max="44" width="3.375" style="1" hidden="1" customWidth="1"/>
    <col min="45" max="46" width="3.375" style="1" customWidth="1"/>
    <col min="47" max="47" width="3.375" style="1" hidden="1" customWidth="1"/>
    <col min="48" max="52" width="3.375" style="1" customWidth="1"/>
    <col min="53" max="54" width="3.375" style="1" hidden="1" customWidth="1"/>
    <col min="55" max="56" width="3.375" style="1" customWidth="1"/>
    <col min="57" max="57" width="3.375" style="1" hidden="1" customWidth="1"/>
    <col min="58" max="58" width="3.375" style="1" customWidth="1"/>
    <col min="59" max="60" width="3.375" style="2" customWidth="1"/>
    <col min="61" max="61" width="3.375" style="6" customWidth="1"/>
    <col min="62" max="62" width="3.375" style="2" customWidth="1"/>
    <col min="63" max="64" width="3.375" style="2" hidden="1" customWidth="1"/>
    <col min="65" max="65" width="3.375" style="2" customWidth="1"/>
    <col min="66" max="66" width="3.375" style="1" customWidth="1"/>
    <col min="67" max="67" width="3.375" style="1" hidden="1" customWidth="1"/>
    <col min="68" max="72" width="3.375" style="1" customWidth="1"/>
    <col min="73" max="74" width="3.375" style="1" hidden="1" customWidth="1"/>
    <col min="75" max="76" width="3.375" style="1" customWidth="1"/>
    <col min="77" max="77" width="3.375" style="1" hidden="1" customWidth="1"/>
    <col min="78" max="82" width="3.375" style="1" customWidth="1"/>
    <col min="83" max="84" width="3.375" style="1" hidden="1" customWidth="1"/>
    <col min="85" max="86" width="3.375" style="1" customWidth="1"/>
    <col min="87" max="87" width="3.375" style="1" hidden="1" customWidth="1"/>
    <col min="88" max="92" width="3.375" style="1" customWidth="1"/>
    <col min="93" max="94" width="3.375" style="1" hidden="1" customWidth="1"/>
    <col min="95" max="96" width="3.375" style="1" customWidth="1"/>
    <col min="97" max="97" width="3.375" style="1" hidden="1" customWidth="1"/>
    <col min="98" max="98" width="3.375" style="1" customWidth="1"/>
    <col min="99" max="100" width="3.375" style="2" customWidth="1"/>
    <col min="101" max="101" width="3.375" style="6" customWidth="1"/>
    <col min="102" max="102" width="3.375" style="2" customWidth="1"/>
    <col min="103" max="104" width="3.375" style="2" hidden="1" customWidth="1"/>
    <col min="105" max="105" width="3.375" style="2" customWidth="1"/>
    <col min="106" max="106" width="16.625" style="1" customWidth="1"/>
  </cols>
  <sheetData>
    <row r="1" spans="1:106" ht="13.5" thickBot="1">
      <c r="A1" s="431" t="s">
        <v>83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  <c r="CC1" s="431"/>
      <c r="CD1" s="431"/>
      <c r="CE1" s="431"/>
      <c r="CF1" s="431"/>
      <c r="CG1" s="431"/>
      <c r="CH1" s="431"/>
      <c r="CI1" s="431"/>
      <c r="CJ1" s="431"/>
      <c r="CK1" s="431"/>
      <c r="CL1" s="431"/>
      <c r="CM1" s="431"/>
      <c r="CN1" s="431"/>
      <c r="CO1" s="431"/>
      <c r="CP1" s="431"/>
      <c r="CQ1" s="431"/>
      <c r="CR1" s="431"/>
      <c r="CS1" s="431"/>
      <c r="CT1" s="431"/>
      <c r="CU1" s="431"/>
      <c r="CV1" s="431"/>
      <c r="CW1" s="431"/>
      <c r="CX1" s="431"/>
      <c r="CY1" s="431"/>
      <c r="CZ1" s="431"/>
      <c r="DA1" s="431"/>
      <c r="DB1" s="431"/>
    </row>
    <row r="2" spans="1:106" ht="13.5" customHeight="1" thickTop="1">
      <c r="A2" s="405" t="s">
        <v>0</v>
      </c>
      <c r="B2" s="412" t="s">
        <v>23</v>
      </c>
      <c r="C2" s="414" t="s">
        <v>31</v>
      </c>
      <c r="D2" s="415"/>
      <c r="E2" s="415"/>
      <c r="F2" s="416"/>
      <c r="G2" s="416"/>
      <c r="H2" s="416"/>
      <c r="I2" s="416"/>
      <c r="J2" s="416"/>
      <c r="K2" s="416"/>
      <c r="L2" s="416"/>
      <c r="M2" s="417"/>
      <c r="N2" s="417"/>
      <c r="O2" s="417"/>
      <c r="P2" s="102"/>
      <c r="Q2" s="408" t="s">
        <v>32</v>
      </c>
      <c r="R2" s="410" t="s">
        <v>24</v>
      </c>
      <c r="S2" s="424" t="s">
        <v>80</v>
      </c>
      <c r="T2" s="425"/>
      <c r="U2" s="425"/>
      <c r="V2" s="425"/>
      <c r="W2" s="425"/>
      <c r="X2" s="425"/>
      <c r="Y2" s="446" t="s">
        <v>50</v>
      </c>
      <c r="Z2" s="426" t="s">
        <v>81</v>
      </c>
      <c r="AA2" s="427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8"/>
      <c r="BQ2" s="428"/>
      <c r="BR2" s="428"/>
      <c r="BS2" s="428"/>
      <c r="BT2" s="428"/>
      <c r="BU2" s="428"/>
      <c r="BV2" s="428"/>
      <c r="BW2" s="428"/>
      <c r="BX2" s="428"/>
      <c r="BY2" s="428"/>
      <c r="BZ2" s="428"/>
      <c r="CA2" s="428"/>
      <c r="CB2" s="428"/>
      <c r="CC2" s="428"/>
      <c r="CD2" s="428"/>
      <c r="CE2" s="428"/>
      <c r="CF2" s="428"/>
      <c r="CG2" s="428"/>
      <c r="CH2" s="428"/>
      <c r="CI2" s="428"/>
      <c r="CJ2" s="428"/>
      <c r="CK2" s="428"/>
      <c r="CL2" s="428"/>
      <c r="CM2" s="428"/>
      <c r="CN2" s="428"/>
      <c r="CO2" s="428"/>
      <c r="CP2" s="428"/>
      <c r="CQ2" s="428"/>
      <c r="CR2" s="428"/>
      <c r="CS2" s="428"/>
      <c r="CT2" s="428"/>
      <c r="CU2" s="428"/>
      <c r="CV2" s="428"/>
      <c r="CW2" s="428"/>
      <c r="CX2" s="428"/>
      <c r="CY2" s="429"/>
      <c r="CZ2" s="429"/>
      <c r="DA2" s="430"/>
      <c r="DB2" s="444" t="s">
        <v>22</v>
      </c>
    </row>
    <row r="3" spans="1:106" ht="12.75" customHeight="1">
      <c r="A3" s="406"/>
      <c r="B3" s="388"/>
      <c r="C3" s="421" t="s">
        <v>57</v>
      </c>
      <c r="D3" s="400" t="s">
        <v>91</v>
      </c>
      <c r="E3" s="144"/>
      <c r="F3" s="403" t="s">
        <v>58</v>
      </c>
      <c r="G3" s="400" t="s">
        <v>91</v>
      </c>
      <c r="H3" s="144"/>
      <c r="I3" s="403" t="s">
        <v>54</v>
      </c>
      <c r="J3" s="400" t="s">
        <v>91</v>
      </c>
      <c r="K3" s="144"/>
      <c r="L3" s="403" t="s">
        <v>55</v>
      </c>
      <c r="M3" s="400" t="s">
        <v>91</v>
      </c>
      <c r="N3" s="110"/>
      <c r="O3" s="418" t="s">
        <v>56</v>
      </c>
      <c r="P3" s="434" t="s">
        <v>93</v>
      </c>
      <c r="Q3" s="409"/>
      <c r="R3" s="411"/>
      <c r="S3" s="442" t="s">
        <v>25</v>
      </c>
      <c r="T3" s="394" t="s">
        <v>26</v>
      </c>
      <c r="U3" s="394"/>
      <c r="V3" s="394"/>
      <c r="W3" s="396" t="s">
        <v>30</v>
      </c>
      <c r="X3" s="396" t="s">
        <v>49</v>
      </c>
      <c r="Y3" s="447"/>
      <c r="Z3" s="386" t="s">
        <v>3</v>
      </c>
      <c r="AA3" s="387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9"/>
      <c r="AR3" s="389"/>
      <c r="AS3" s="390"/>
      <c r="AT3" s="386" t="s">
        <v>4</v>
      </c>
      <c r="AU3" s="387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9"/>
      <c r="BL3" s="389"/>
      <c r="BM3" s="390"/>
      <c r="BN3" s="386" t="s">
        <v>5</v>
      </c>
      <c r="BO3" s="387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9"/>
      <c r="CF3" s="389"/>
      <c r="CG3" s="390"/>
      <c r="CH3" s="386" t="s">
        <v>6</v>
      </c>
      <c r="CI3" s="387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9"/>
      <c r="CZ3" s="389"/>
      <c r="DA3" s="390"/>
      <c r="DB3" s="445"/>
    </row>
    <row r="4" spans="1:106" ht="12.75">
      <c r="A4" s="406"/>
      <c r="B4" s="388"/>
      <c r="C4" s="422"/>
      <c r="D4" s="401"/>
      <c r="E4" s="145"/>
      <c r="F4" s="432"/>
      <c r="G4" s="401"/>
      <c r="H4" s="145"/>
      <c r="I4" s="432"/>
      <c r="J4" s="401"/>
      <c r="K4" s="145"/>
      <c r="L4" s="432"/>
      <c r="M4" s="401"/>
      <c r="N4" s="111"/>
      <c r="O4" s="419"/>
      <c r="P4" s="435"/>
      <c r="Q4" s="409"/>
      <c r="R4" s="411"/>
      <c r="S4" s="442"/>
      <c r="T4" s="403" t="s">
        <v>27</v>
      </c>
      <c r="U4" s="403" t="s">
        <v>28</v>
      </c>
      <c r="V4" s="403" t="s">
        <v>29</v>
      </c>
      <c r="W4" s="396"/>
      <c r="X4" s="397"/>
      <c r="Y4" s="447"/>
      <c r="Z4" s="379" t="s">
        <v>52</v>
      </c>
      <c r="AA4" s="372"/>
      <c r="AB4" s="373"/>
      <c r="AC4" s="373"/>
      <c r="AD4" s="373"/>
      <c r="AE4" s="373"/>
      <c r="AF4" s="373"/>
      <c r="AG4" s="374"/>
      <c r="AH4" s="374"/>
      <c r="AI4" s="380"/>
      <c r="AJ4" s="371" t="s">
        <v>7</v>
      </c>
      <c r="AK4" s="372"/>
      <c r="AL4" s="373"/>
      <c r="AM4" s="373"/>
      <c r="AN4" s="373"/>
      <c r="AO4" s="373"/>
      <c r="AP4" s="373"/>
      <c r="AQ4" s="374"/>
      <c r="AR4" s="374"/>
      <c r="AS4" s="375"/>
      <c r="AT4" s="379" t="s">
        <v>8</v>
      </c>
      <c r="AU4" s="372"/>
      <c r="AV4" s="373"/>
      <c r="AW4" s="373"/>
      <c r="AX4" s="373"/>
      <c r="AY4" s="373"/>
      <c r="AZ4" s="373"/>
      <c r="BA4" s="374"/>
      <c r="BB4" s="374"/>
      <c r="BC4" s="380"/>
      <c r="BD4" s="371" t="s">
        <v>9</v>
      </c>
      <c r="BE4" s="372"/>
      <c r="BF4" s="373"/>
      <c r="BG4" s="373"/>
      <c r="BH4" s="373"/>
      <c r="BI4" s="373"/>
      <c r="BJ4" s="373"/>
      <c r="BK4" s="374"/>
      <c r="BL4" s="374"/>
      <c r="BM4" s="375"/>
      <c r="BN4" s="379" t="s">
        <v>82</v>
      </c>
      <c r="BO4" s="372"/>
      <c r="BP4" s="373"/>
      <c r="BQ4" s="373"/>
      <c r="BR4" s="373"/>
      <c r="BS4" s="373"/>
      <c r="BT4" s="373"/>
      <c r="BU4" s="374"/>
      <c r="BV4" s="374"/>
      <c r="BW4" s="380"/>
      <c r="BX4" s="371" t="s">
        <v>10</v>
      </c>
      <c r="BY4" s="372"/>
      <c r="BZ4" s="373"/>
      <c r="CA4" s="373"/>
      <c r="CB4" s="373"/>
      <c r="CC4" s="373"/>
      <c r="CD4" s="373"/>
      <c r="CE4" s="374"/>
      <c r="CF4" s="374"/>
      <c r="CG4" s="375"/>
      <c r="CH4" s="379" t="s">
        <v>11</v>
      </c>
      <c r="CI4" s="372"/>
      <c r="CJ4" s="373"/>
      <c r="CK4" s="373"/>
      <c r="CL4" s="373"/>
      <c r="CM4" s="373"/>
      <c r="CN4" s="373"/>
      <c r="CO4" s="374"/>
      <c r="CP4" s="374"/>
      <c r="CQ4" s="380"/>
      <c r="CR4" s="371" t="s">
        <v>12</v>
      </c>
      <c r="CS4" s="372"/>
      <c r="CT4" s="373"/>
      <c r="CU4" s="373"/>
      <c r="CV4" s="373"/>
      <c r="CW4" s="373"/>
      <c r="CX4" s="373"/>
      <c r="CY4" s="374"/>
      <c r="CZ4" s="374"/>
      <c r="DA4" s="375"/>
      <c r="DB4" s="445"/>
    </row>
    <row r="5" spans="1:106" ht="12.75" customHeight="1">
      <c r="A5" s="406"/>
      <c r="B5" s="388"/>
      <c r="C5" s="422"/>
      <c r="D5" s="401"/>
      <c r="E5" s="145"/>
      <c r="F5" s="432"/>
      <c r="G5" s="401"/>
      <c r="H5" s="145"/>
      <c r="I5" s="432"/>
      <c r="J5" s="401"/>
      <c r="K5" s="145"/>
      <c r="L5" s="432"/>
      <c r="M5" s="401"/>
      <c r="N5" s="111"/>
      <c r="O5" s="419"/>
      <c r="P5" s="435"/>
      <c r="Q5" s="409"/>
      <c r="R5" s="411"/>
      <c r="S5" s="442"/>
      <c r="T5" s="403"/>
      <c r="U5" s="403"/>
      <c r="V5" s="403"/>
      <c r="W5" s="396"/>
      <c r="X5" s="397"/>
      <c r="Y5" s="447"/>
      <c r="Z5" s="391">
        <v>16</v>
      </c>
      <c r="AA5" s="368"/>
      <c r="AB5" s="369"/>
      <c r="AC5" s="369"/>
      <c r="AD5" s="369"/>
      <c r="AE5" s="369"/>
      <c r="AF5" s="370"/>
      <c r="AG5" s="113"/>
      <c r="AH5" s="113"/>
      <c r="AI5" s="382" t="s">
        <v>51</v>
      </c>
      <c r="AJ5" s="367">
        <v>16</v>
      </c>
      <c r="AK5" s="368"/>
      <c r="AL5" s="369"/>
      <c r="AM5" s="369"/>
      <c r="AN5" s="369"/>
      <c r="AO5" s="369"/>
      <c r="AP5" s="370"/>
      <c r="AQ5" s="113"/>
      <c r="AR5" s="113"/>
      <c r="AS5" s="384" t="s">
        <v>51</v>
      </c>
      <c r="AT5" s="391">
        <v>16</v>
      </c>
      <c r="AU5" s="368"/>
      <c r="AV5" s="369"/>
      <c r="AW5" s="369"/>
      <c r="AX5" s="369"/>
      <c r="AY5" s="369"/>
      <c r="AZ5" s="370"/>
      <c r="BA5" s="113"/>
      <c r="BB5" s="113"/>
      <c r="BC5" s="382" t="s">
        <v>51</v>
      </c>
      <c r="BD5" s="367">
        <v>16</v>
      </c>
      <c r="BE5" s="368"/>
      <c r="BF5" s="369"/>
      <c r="BG5" s="369"/>
      <c r="BH5" s="369"/>
      <c r="BI5" s="369"/>
      <c r="BJ5" s="370"/>
      <c r="BK5" s="113"/>
      <c r="BL5" s="113"/>
      <c r="BM5" s="384" t="s">
        <v>51</v>
      </c>
      <c r="BN5" s="391">
        <v>16</v>
      </c>
      <c r="BO5" s="368"/>
      <c r="BP5" s="369"/>
      <c r="BQ5" s="369"/>
      <c r="BR5" s="369"/>
      <c r="BS5" s="369"/>
      <c r="BT5" s="370"/>
      <c r="BU5" s="113"/>
      <c r="BV5" s="113"/>
      <c r="BW5" s="382" t="s">
        <v>51</v>
      </c>
      <c r="BX5" s="367">
        <v>16</v>
      </c>
      <c r="BY5" s="368"/>
      <c r="BZ5" s="369"/>
      <c r="CA5" s="369"/>
      <c r="CB5" s="369"/>
      <c r="CC5" s="369"/>
      <c r="CD5" s="370"/>
      <c r="CE5" s="113"/>
      <c r="CF5" s="113"/>
      <c r="CG5" s="384" t="s">
        <v>51</v>
      </c>
      <c r="CH5" s="391">
        <v>16</v>
      </c>
      <c r="CI5" s="368"/>
      <c r="CJ5" s="369"/>
      <c r="CK5" s="369"/>
      <c r="CL5" s="369"/>
      <c r="CM5" s="369"/>
      <c r="CN5" s="370"/>
      <c r="CO5" s="113"/>
      <c r="CP5" s="113"/>
      <c r="CQ5" s="382" t="s">
        <v>51</v>
      </c>
      <c r="CR5" s="392">
        <v>16</v>
      </c>
      <c r="CS5" s="393"/>
      <c r="CT5" s="394"/>
      <c r="CU5" s="394"/>
      <c r="CV5" s="394"/>
      <c r="CW5" s="394"/>
      <c r="CX5" s="395"/>
      <c r="CY5" s="116"/>
      <c r="CZ5" s="116"/>
      <c r="DA5" s="384" t="s">
        <v>51</v>
      </c>
      <c r="DB5" s="445"/>
    </row>
    <row r="6" spans="1:106" ht="12.75" customHeight="1">
      <c r="A6" s="406"/>
      <c r="B6" s="388"/>
      <c r="C6" s="422"/>
      <c r="D6" s="401"/>
      <c r="E6" s="145"/>
      <c r="F6" s="432"/>
      <c r="G6" s="401"/>
      <c r="H6" s="145"/>
      <c r="I6" s="432"/>
      <c r="J6" s="401"/>
      <c r="K6" s="145"/>
      <c r="L6" s="432"/>
      <c r="M6" s="401"/>
      <c r="N6" s="111"/>
      <c r="O6" s="419"/>
      <c r="P6" s="435"/>
      <c r="Q6" s="409"/>
      <c r="R6" s="411"/>
      <c r="S6" s="442"/>
      <c r="T6" s="403"/>
      <c r="U6" s="403"/>
      <c r="V6" s="403"/>
      <c r="W6" s="396"/>
      <c r="X6" s="397"/>
      <c r="Y6" s="447"/>
      <c r="Z6" s="381" t="s">
        <v>21</v>
      </c>
      <c r="AA6" s="377"/>
      <c r="AB6" s="378"/>
      <c r="AC6" s="378"/>
      <c r="AD6" s="378"/>
      <c r="AE6" s="378"/>
      <c r="AF6" s="378"/>
      <c r="AG6" s="114"/>
      <c r="AH6" s="114"/>
      <c r="AI6" s="382"/>
      <c r="AJ6" s="376" t="s">
        <v>21</v>
      </c>
      <c r="AK6" s="377"/>
      <c r="AL6" s="378"/>
      <c r="AM6" s="378"/>
      <c r="AN6" s="378"/>
      <c r="AO6" s="378"/>
      <c r="AP6" s="378"/>
      <c r="AQ6" s="114"/>
      <c r="AR6" s="114"/>
      <c r="AS6" s="384"/>
      <c r="AT6" s="381" t="s">
        <v>21</v>
      </c>
      <c r="AU6" s="377"/>
      <c r="AV6" s="378"/>
      <c r="AW6" s="378"/>
      <c r="AX6" s="378"/>
      <c r="AY6" s="378"/>
      <c r="AZ6" s="378"/>
      <c r="BA6" s="114"/>
      <c r="BB6" s="114"/>
      <c r="BC6" s="382"/>
      <c r="BD6" s="376" t="s">
        <v>21</v>
      </c>
      <c r="BE6" s="377"/>
      <c r="BF6" s="378"/>
      <c r="BG6" s="378"/>
      <c r="BH6" s="378"/>
      <c r="BI6" s="378"/>
      <c r="BJ6" s="378"/>
      <c r="BK6" s="114"/>
      <c r="BL6" s="114"/>
      <c r="BM6" s="384"/>
      <c r="BN6" s="381" t="s">
        <v>21</v>
      </c>
      <c r="BO6" s="377"/>
      <c r="BP6" s="378"/>
      <c r="BQ6" s="378"/>
      <c r="BR6" s="378"/>
      <c r="BS6" s="378"/>
      <c r="BT6" s="378"/>
      <c r="BU6" s="114"/>
      <c r="BV6" s="114"/>
      <c r="BW6" s="382"/>
      <c r="BX6" s="376" t="s">
        <v>21</v>
      </c>
      <c r="BY6" s="377"/>
      <c r="BZ6" s="378"/>
      <c r="CA6" s="378"/>
      <c r="CB6" s="378"/>
      <c r="CC6" s="378"/>
      <c r="CD6" s="378"/>
      <c r="CE6" s="114"/>
      <c r="CF6" s="114"/>
      <c r="CG6" s="384"/>
      <c r="CH6" s="381" t="s">
        <v>21</v>
      </c>
      <c r="CI6" s="377"/>
      <c r="CJ6" s="378"/>
      <c r="CK6" s="378"/>
      <c r="CL6" s="378"/>
      <c r="CM6" s="378"/>
      <c r="CN6" s="378"/>
      <c r="CO6" s="114"/>
      <c r="CP6" s="114"/>
      <c r="CQ6" s="382"/>
      <c r="CR6" s="392" t="s">
        <v>21</v>
      </c>
      <c r="CS6" s="393"/>
      <c r="CT6" s="394"/>
      <c r="CU6" s="394"/>
      <c r="CV6" s="394"/>
      <c r="CW6" s="394"/>
      <c r="CX6" s="394"/>
      <c r="CY6" s="117"/>
      <c r="CZ6" s="117"/>
      <c r="DA6" s="384"/>
      <c r="DB6" s="445"/>
    </row>
    <row r="7" spans="1:106" ht="93.75">
      <c r="A7" s="407"/>
      <c r="B7" s="413"/>
      <c r="C7" s="423"/>
      <c r="D7" s="402"/>
      <c r="E7" s="146" t="s">
        <v>92</v>
      </c>
      <c r="F7" s="433"/>
      <c r="G7" s="402"/>
      <c r="H7" s="146" t="s">
        <v>92</v>
      </c>
      <c r="I7" s="433"/>
      <c r="J7" s="402"/>
      <c r="K7" s="146" t="s">
        <v>92</v>
      </c>
      <c r="L7" s="433"/>
      <c r="M7" s="402"/>
      <c r="N7" s="112" t="s">
        <v>92</v>
      </c>
      <c r="O7" s="420"/>
      <c r="P7" s="436"/>
      <c r="Q7" s="409"/>
      <c r="R7" s="411"/>
      <c r="S7" s="443"/>
      <c r="T7" s="404"/>
      <c r="U7" s="404"/>
      <c r="V7" s="404"/>
      <c r="W7" s="399"/>
      <c r="X7" s="398"/>
      <c r="Y7" s="448"/>
      <c r="Z7" s="64" t="s">
        <v>1</v>
      </c>
      <c r="AA7" s="108" t="s">
        <v>94</v>
      </c>
      <c r="AB7" s="63" t="s">
        <v>13</v>
      </c>
      <c r="AC7" s="63" t="s">
        <v>15</v>
      </c>
      <c r="AD7" s="63" t="s">
        <v>14</v>
      </c>
      <c r="AE7" s="63" t="s">
        <v>2</v>
      </c>
      <c r="AF7" s="63" t="s">
        <v>49</v>
      </c>
      <c r="AG7" s="115" t="s">
        <v>95</v>
      </c>
      <c r="AH7" s="115" t="s">
        <v>66</v>
      </c>
      <c r="AI7" s="383"/>
      <c r="AJ7" s="66" t="s">
        <v>1</v>
      </c>
      <c r="AK7" s="108" t="s">
        <v>94</v>
      </c>
      <c r="AL7" s="63" t="s">
        <v>13</v>
      </c>
      <c r="AM7" s="63" t="s">
        <v>15</v>
      </c>
      <c r="AN7" s="63" t="s">
        <v>14</v>
      </c>
      <c r="AO7" s="63" t="s">
        <v>2</v>
      </c>
      <c r="AP7" s="63" t="s">
        <v>49</v>
      </c>
      <c r="AQ7" s="115" t="s">
        <v>95</v>
      </c>
      <c r="AR7" s="115" t="s">
        <v>66</v>
      </c>
      <c r="AS7" s="385"/>
      <c r="AT7" s="64" t="s">
        <v>1</v>
      </c>
      <c r="AU7" s="108" t="s">
        <v>94</v>
      </c>
      <c r="AV7" s="63" t="s">
        <v>13</v>
      </c>
      <c r="AW7" s="63" t="s">
        <v>15</v>
      </c>
      <c r="AX7" s="63" t="s">
        <v>14</v>
      </c>
      <c r="AY7" s="63" t="s">
        <v>2</v>
      </c>
      <c r="AZ7" s="63" t="s">
        <v>49</v>
      </c>
      <c r="BA7" s="115" t="s">
        <v>95</v>
      </c>
      <c r="BB7" s="115" t="s">
        <v>66</v>
      </c>
      <c r="BC7" s="383"/>
      <c r="BD7" s="66" t="s">
        <v>1</v>
      </c>
      <c r="BE7" s="108" t="s">
        <v>94</v>
      </c>
      <c r="BF7" s="63" t="s">
        <v>13</v>
      </c>
      <c r="BG7" s="63" t="s">
        <v>15</v>
      </c>
      <c r="BH7" s="63" t="s">
        <v>14</v>
      </c>
      <c r="BI7" s="63" t="s">
        <v>2</v>
      </c>
      <c r="BJ7" s="63" t="s">
        <v>49</v>
      </c>
      <c r="BK7" s="115" t="s">
        <v>95</v>
      </c>
      <c r="BL7" s="115" t="s">
        <v>66</v>
      </c>
      <c r="BM7" s="385"/>
      <c r="BN7" s="64" t="s">
        <v>1</v>
      </c>
      <c r="BO7" s="108" t="s">
        <v>94</v>
      </c>
      <c r="BP7" s="63" t="s">
        <v>13</v>
      </c>
      <c r="BQ7" s="63" t="s">
        <v>15</v>
      </c>
      <c r="BR7" s="63" t="s">
        <v>14</v>
      </c>
      <c r="BS7" s="63" t="s">
        <v>2</v>
      </c>
      <c r="BT7" s="63" t="s">
        <v>49</v>
      </c>
      <c r="BU7" s="115" t="s">
        <v>95</v>
      </c>
      <c r="BV7" s="115" t="s">
        <v>101</v>
      </c>
      <c r="BW7" s="383"/>
      <c r="BX7" s="66" t="s">
        <v>1</v>
      </c>
      <c r="BY7" s="108" t="s">
        <v>94</v>
      </c>
      <c r="BZ7" s="63" t="s">
        <v>13</v>
      </c>
      <c r="CA7" s="63" t="s">
        <v>15</v>
      </c>
      <c r="CB7" s="63" t="s">
        <v>14</v>
      </c>
      <c r="CC7" s="63" t="s">
        <v>2</v>
      </c>
      <c r="CD7" s="63" t="s">
        <v>49</v>
      </c>
      <c r="CE7" s="115" t="s">
        <v>95</v>
      </c>
      <c r="CF7" s="115" t="s">
        <v>66</v>
      </c>
      <c r="CG7" s="385"/>
      <c r="CH7" s="64" t="s">
        <v>1</v>
      </c>
      <c r="CI7" s="108" t="s">
        <v>94</v>
      </c>
      <c r="CJ7" s="63" t="s">
        <v>13</v>
      </c>
      <c r="CK7" s="63" t="s">
        <v>15</v>
      </c>
      <c r="CL7" s="63" t="s">
        <v>14</v>
      </c>
      <c r="CM7" s="63" t="s">
        <v>2</v>
      </c>
      <c r="CN7" s="63" t="s">
        <v>49</v>
      </c>
      <c r="CO7" s="115" t="s">
        <v>95</v>
      </c>
      <c r="CP7" s="115" t="s">
        <v>66</v>
      </c>
      <c r="CQ7" s="383"/>
      <c r="CR7" s="66" t="s">
        <v>1</v>
      </c>
      <c r="CS7" s="108" t="s">
        <v>94</v>
      </c>
      <c r="CT7" s="63" t="s">
        <v>13</v>
      </c>
      <c r="CU7" s="63" t="s">
        <v>15</v>
      </c>
      <c r="CV7" s="63" t="s">
        <v>14</v>
      </c>
      <c r="CW7" s="63" t="s">
        <v>2</v>
      </c>
      <c r="CX7" s="63" t="s">
        <v>49</v>
      </c>
      <c r="CY7" s="115" t="s">
        <v>95</v>
      </c>
      <c r="CZ7" s="115" t="s">
        <v>66</v>
      </c>
      <c r="DA7" s="385"/>
      <c r="DB7" s="445"/>
    </row>
    <row r="8" spans="1:106" ht="12.75">
      <c r="A8" s="60">
        <v>1</v>
      </c>
      <c r="B8" s="53">
        <v>2</v>
      </c>
      <c r="C8" s="61">
        <v>3</v>
      </c>
      <c r="D8" s="138">
        <v>131</v>
      </c>
      <c r="E8" s="138">
        <v>132</v>
      </c>
      <c r="F8" s="62">
        <v>4</v>
      </c>
      <c r="G8" s="137">
        <v>141</v>
      </c>
      <c r="H8" s="137">
        <v>142</v>
      </c>
      <c r="I8" s="62">
        <v>5</v>
      </c>
      <c r="J8" s="137">
        <v>151</v>
      </c>
      <c r="K8" s="137">
        <v>152</v>
      </c>
      <c r="L8" s="62">
        <v>6</v>
      </c>
      <c r="M8" s="139">
        <v>161</v>
      </c>
      <c r="N8" s="139">
        <v>162</v>
      </c>
      <c r="O8" s="72">
        <v>7</v>
      </c>
      <c r="P8" s="140">
        <v>200</v>
      </c>
      <c r="Q8" s="53">
        <v>8</v>
      </c>
      <c r="R8" s="34">
        <v>9</v>
      </c>
      <c r="S8" s="101">
        <v>9</v>
      </c>
      <c r="T8" s="62">
        <v>11</v>
      </c>
      <c r="U8" s="62">
        <v>12</v>
      </c>
      <c r="V8" s="62">
        <v>13</v>
      </c>
      <c r="W8" s="62">
        <v>14</v>
      </c>
      <c r="X8" s="62">
        <v>15</v>
      </c>
      <c r="Y8" s="72">
        <v>16</v>
      </c>
      <c r="Z8" s="65">
        <v>17</v>
      </c>
      <c r="AA8" s="141">
        <v>101</v>
      </c>
      <c r="AB8" s="67">
        <v>18</v>
      </c>
      <c r="AC8" s="67">
        <v>19</v>
      </c>
      <c r="AD8" s="67">
        <v>20</v>
      </c>
      <c r="AE8" s="67">
        <v>21</v>
      </c>
      <c r="AF8" s="67">
        <v>22</v>
      </c>
      <c r="AG8" s="142">
        <v>111</v>
      </c>
      <c r="AH8" s="142">
        <v>121</v>
      </c>
      <c r="AI8" s="68">
        <v>23</v>
      </c>
      <c r="AJ8" s="69">
        <v>24</v>
      </c>
      <c r="AK8" s="141">
        <v>102</v>
      </c>
      <c r="AL8" s="67">
        <v>25</v>
      </c>
      <c r="AM8" s="67">
        <v>26</v>
      </c>
      <c r="AN8" s="67">
        <v>27</v>
      </c>
      <c r="AO8" s="67">
        <v>28</v>
      </c>
      <c r="AP8" s="67">
        <v>29</v>
      </c>
      <c r="AQ8" s="142">
        <v>112</v>
      </c>
      <c r="AR8" s="142">
        <v>122</v>
      </c>
      <c r="AS8" s="70">
        <v>30</v>
      </c>
      <c r="AT8" s="71">
        <v>31</v>
      </c>
      <c r="AU8" s="141">
        <v>103</v>
      </c>
      <c r="AV8" s="67">
        <v>32</v>
      </c>
      <c r="AW8" s="67">
        <v>33</v>
      </c>
      <c r="AX8" s="67">
        <v>34</v>
      </c>
      <c r="AY8" s="67">
        <v>35</v>
      </c>
      <c r="AZ8" s="67">
        <v>36</v>
      </c>
      <c r="BA8" s="142">
        <v>113</v>
      </c>
      <c r="BB8" s="142">
        <v>123</v>
      </c>
      <c r="BC8" s="68">
        <v>37</v>
      </c>
      <c r="BD8" s="69">
        <v>38</v>
      </c>
      <c r="BE8" s="141">
        <v>104</v>
      </c>
      <c r="BF8" s="67">
        <v>39</v>
      </c>
      <c r="BG8" s="67">
        <v>40</v>
      </c>
      <c r="BH8" s="67">
        <v>41</v>
      </c>
      <c r="BI8" s="67">
        <v>42</v>
      </c>
      <c r="BJ8" s="67">
        <v>43</v>
      </c>
      <c r="BK8" s="142">
        <v>114</v>
      </c>
      <c r="BL8" s="142">
        <v>124</v>
      </c>
      <c r="BM8" s="70">
        <v>44</v>
      </c>
      <c r="BN8" s="71">
        <v>45</v>
      </c>
      <c r="BO8" s="141">
        <v>105</v>
      </c>
      <c r="BP8" s="67">
        <v>46</v>
      </c>
      <c r="BQ8" s="67">
        <v>47</v>
      </c>
      <c r="BR8" s="67">
        <v>48</v>
      </c>
      <c r="BS8" s="67">
        <v>49</v>
      </c>
      <c r="BT8" s="67">
        <v>50</v>
      </c>
      <c r="BU8" s="142">
        <v>115</v>
      </c>
      <c r="BV8" s="142">
        <v>125</v>
      </c>
      <c r="BW8" s="68">
        <v>51</v>
      </c>
      <c r="BX8" s="69">
        <v>52</v>
      </c>
      <c r="BY8" s="141">
        <v>106</v>
      </c>
      <c r="BZ8" s="67">
        <v>53</v>
      </c>
      <c r="CA8" s="67">
        <v>54</v>
      </c>
      <c r="CB8" s="67">
        <v>55</v>
      </c>
      <c r="CC8" s="67">
        <v>56</v>
      </c>
      <c r="CD8" s="67">
        <v>57</v>
      </c>
      <c r="CE8" s="142">
        <v>116</v>
      </c>
      <c r="CF8" s="142">
        <v>126</v>
      </c>
      <c r="CG8" s="70">
        <v>58</v>
      </c>
      <c r="CH8" s="71">
        <v>59</v>
      </c>
      <c r="CI8" s="141">
        <v>107</v>
      </c>
      <c r="CJ8" s="67">
        <v>60</v>
      </c>
      <c r="CK8" s="67">
        <v>61</v>
      </c>
      <c r="CL8" s="67">
        <v>62</v>
      </c>
      <c r="CM8" s="67">
        <v>63</v>
      </c>
      <c r="CN8" s="67">
        <v>64</v>
      </c>
      <c r="CO8" s="142">
        <v>117</v>
      </c>
      <c r="CP8" s="142">
        <v>127</v>
      </c>
      <c r="CQ8" s="68">
        <v>65</v>
      </c>
      <c r="CR8" s="69">
        <v>66</v>
      </c>
      <c r="CS8" s="141">
        <v>108</v>
      </c>
      <c r="CT8" s="67">
        <v>67</v>
      </c>
      <c r="CU8" s="67">
        <v>68</v>
      </c>
      <c r="CV8" s="67">
        <v>69</v>
      </c>
      <c r="CW8" s="67">
        <v>70</v>
      </c>
      <c r="CX8" s="67">
        <v>71</v>
      </c>
      <c r="CY8" s="142">
        <v>118</v>
      </c>
      <c r="CZ8" s="142">
        <v>128</v>
      </c>
      <c r="DA8" s="70">
        <v>72</v>
      </c>
      <c r="DB8" s="73">
        <v>73</v>
      </c>
    </row>
    <row r="9" spans="1:106" ht="12.75">
      <c r="A9" s="329" t="s">
        <v>179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1"/>
    </row>
    <row r="10" spans="1:106" ht="12.75">
      <c r="A10" s="335" t="s">
        <v>180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7"/>
    </row>
    <row r="11" spans="1:106" ht="12.75">
      <c r="A11" s="332" t="s">
        <v>181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4"/>
    </row>
    <row r="12" spans="1:106" ht="12.75">
      <c r="A12" s="60">
        <v>1</v>
      </c>
      <c r="B12" s="238" t="s">
        <v>182</v>
      </c>
      <c r="C12" s="61">
        <v>1</v>
      </c>
      <c r="D12" s="239">
        <v>1</v>
      </c>
      <c r="E12" s="240" t="s">
        <v>183</v>
      </c>
      <c r="F12" s="62"/>
      <c r="G12" s="239"/>
      <c r="H12" s="240"/>
      <c r="I12" s="62"/>
      <c r="J12" s="239"/>
      <c r="K12" s="240"/>
      <c r="L12" s="62"/>
      <c r="M12" s="239"/>
      <c r="N12" s="240"/>
      <c r="O12" s="243"/>
      <c r="P12" s="241" t="s">
        <v>183</v>
      </c>
      <c r="Q12" s="34">
        <v>4</v>
      </c>
      <c r="R12" s="34">
        <v>120</v>
      </c>
      <c r="S12" s="61">
        <v>48</v>
      </c>
      <c r="T12" s="62">
        <v>32</v>
      </c>
      <c r="U12" s="62"/>
      <c r="V12" s="62">
        <v>16</v>
      </c>
      <c r="W12" s="62">
        <v>42</v>
      </c>
      <c r="X12" s="62"/>
      <c r="Y12" s="242">
        <v>30</v>
      </c>
      <c r="Z12" s="65">
        <v>48</v>
      </c>
      <c r="AA12" s="239">
        <v>120</v>
      </c>
      <c r="AB12" s="62">
        <v>32</v>
      </c>
      <c r="AC12" s="62"/>
      <c r="AD12" s="62">
        <v>16</v>
      </c>
      <c r="AE12" s="62">
        <v>42</v>
      </c>
      <c r="AF12" s="62"/>
      <c r="AG12" s="239"/>
      <c r="AH12" s="239"/>
      <c r="AI12" s="244">
        <v>30</v>
      </c>
      <c r="AJ12" s="61"/>
      <c r="AK12" s="239"/>
      <c r="AL12" s="62"/>
      <c r="AM12" s="62"/>
      <c r="AN12" s="62"/>
      <c r="AO12" s="62"/>
      <c r="AP12" s="62"/>
      <c r="AQ12" s="239"/>
      <c r="AR12" s="239"/>
      <c r="AS12" s="242"/>
      <c r="AT12" s="65"/>
      <c r="AU12" s="245"/>
      <c r="AV12" s="62"/>
      <c r="AW12" s="62"/>
      <c r="AX12" s="62"/>
      <c r="AY12" s="62"/>
      <c r="AZ12" s="62"/>
      <c r="BA12" s="239"/>
      <c r="BB12" s="239"/>
      <c r="BC12" s="244"/>
      <c r="BD12" s="61"/>
      <c r="BE12" s="239"/>
      <c r="BF12" s="62"/>
      <c r="BG12" s="62"/>
      <c r="BH12" s="62"/>
      <c r="BI12" s="62"/>
      <c r="BJ12" s="62"/>
      <c r="BK12" s="239"/>
      <c r="BL12" s="239"/>
      <c r="BM12" s="242"/>
      <c r="BN12" s="65"/>
      <c r="BO12" s="239"/>
      <c r="BP12" s="62"/>
      <c r="BQ12" s="62"/>
      <c r="BR12" s="62"/>
      <c r="BS12" s="62"/>
      <c r="BT12" s="62"/>
      <c r="BU12" s="239"/>
      <c r="BV12" s="239"/>
      <c r="BW12" s="244"/>
      <c r="BX12" s="61"/>
      <c r="BY12" s="239"/>
      <c r="BZ12" s="62"/>
      <c r="CA12" s="62"/>
      <c r="CB12" s="62"/>
      <c r="CC12" s="62"/>
      <c r="CD12" s="62"/>
      <c r="CE12" s="239"/>
      <c r="CF12" s="239"/>
      <c r="CG12" s="242"/>
      <c r="CH12" s="65"/>
      <c r="CI12" s="239"/>
      <c r="CJ12" s="62"/>
      <c r="CK12" s="62"/>
      <c r="CL12" s="62"/>
      <c r="CM12" s="62"/>
      <c r="CN12" s="62"/>
      <c r="CO12" s="239"/>
      <c r="CP12" s="239"/>
      <c r="CQ12" s="244"/>
      <c r="CR12" s="61"/>
      <c r="CS12" s="239"/>
      <c r="CT12" s="62"/>
      <c r="CU12" s="62"/>
      <c r="CV12" s="62"/>
      <c r="CW12" s="62"/>
      <c r="CX12" s="62"/>
      <c r="CY12" s="239"/>
      <c r="CZ12" s="239"/>
      <c r="DA12" s="242"/>
      <c r="DB12" s="73" t="s">
        <v>184</v>
      </c>
    </row>
    <row r="13" spans="1:106" ht="12.75">
      <c r="A13" s="60">
        <v>2</v>
      </c>
      <c r="B13" s="238" t="s">
        <v>185</v>
      </c>
      <c r="C13" s="61">
        <v>2</v>
      </c>
      <c r="D13" s="239">
        <v>1</v>
      </c>
      <c r="E13" s="240" t="s">
        <v>186</v>
      </c>
      <c r="F13" s="62"/>
      <c r="G13" s="239"/>
      <c r="H13" s="240"/>
      <c r="I13" s="62"/>
      <c r="J13" s="239"/>
      <c r="K13" s="240"/>
      <c r="L13" s="62"/>
      <c r="M13" s="239"/>
      <c r="N13" s="240"/>
      <c r="O13" s="243"/>
      <c r="P13" s="241" t="s">
        <v>186</v>
      </c>
      <c r="Q13" s="34">
        <v>3</v>
      </c>
      <c r="R13" s="34">
        <v>90</v>
      </c>
      <c r="S13" s="61">
        <v>32</v>
      </c>
      <c r="T13" s="62"/>
      <c r="U13" s="62"/>
      <c r="V13" s="62">
        <v>32</v>
      </c>
      <c r="W13" s="62">
        <v>28</v>
      </c>
      <c r="X13" s="62"/>
      <c r="Y13" s="242">
        <v>30</v>
      </c>
      <c r="Z13" s="65"/>
      <c r="AA13" s="239"/>
      <c r="AB13" s="62"/>
      <c r="AC13" s="62"/>
      <c r="AD13" s="62"/>
      <c r="AE13" s="62"/>
      <c r="AF13" s="62"/>
      <c r="AG13" s="239"/>
      <c r="AH13" s="239"/>
      <c r="AI13" s="244"/>
      <c r="AJ13" s="61">
        <v>32</v>
      </c>
      <c r="AK13" s="239">
        <v>90</v>
      </c>
      <c r="AL13" s="62"/>
      <c r="AM13" s="62"/>
      <c r="AN13" s="62">
        <v>32</v>
      </c>
      <c r="AO13" s="62">
        <v>28</v>
      </c>
      <c r="AP13" s="62"/>
      <c r="AQ13" s="239"/>
      <c r="AR13" s="239"/>
      <c r="AS13" s="242">
        <v>30</v>
      </c>
      <c r="AT13" s="65"/>
      <c r="AU13" s="245"/>
      <c r="AV13" s="62"/>
      <c r="AW13" s="62"/>
      <c r="AX13" s="62"/>
      <c r="AY13" s="62"/>
      <c r="AZ13" s="62"/>
      <c r="BA13" s="239"/>
      <c r="BB13" s="239"/>
      <c r="BC13" s="244"/>
      <c r="BD13" s="61"/>
      <c r="BE13" s="239"/>
      <c r="BF13" s="62"/>
      <c r="BG13" s="62"/>
      <c r="BH13" s="62"/>
      <c r="BI13" s="62"/>
      <c r="BJ13" s="62"/>
      <c r="BK13" s="239"/>
      <c r="BL13" s="239"/>
      <c r="BM13" s="242"/>
      <c r="BN13" s="65"/>
      <c r="BO13" s="239"/>
      <c r="BP13" s="62"/>
      <c r="BQ13" s="62"/>
      <c r="BR13" s="62"/>
      <c r="BS13" s="62"/>
      <c r="BT13" s="62"/>
      <c r="BU13" s="239"/>
      <c r="BV13" s="239"/>
      <c r="BW13" s="244"/>
      <c r="BX13" s="61"/>
      <c r="BY13" s="239"/>
      <c r="BZ13" s="62"/>
      <c r="CA13" s="62"/>
      <c r="CB13" s="62"/>
      <c r="CC13" s="62"/>
      <c r="CD13" s="62"/>
      <c r="CE13" s="239"/>
      <c r="CF13" s="239"/>
      <c r="CG13" s="242"/>
      <c r="CH13" s="65"/>
      <c r="CI13" s="239"/>
      <c r="CJ13" s="62"/>
      <c r="CK13" s="62"/>
      <c r="CL13" s="62"/>
      <c r="CM13" s="62"/>
      <c r="CN13" s="62"/>
      <c r="CO13" s="239"/>
      <c r="CP13" s="239"/>
      <c r="CQ13" s="244"/>
      <c r="CR13" s="61"/>
      <c r="CS13" s="239"/>
      <c r="CT13" s="62"/>
      <c r="CU13" s="62"/>
      <c r="CV13" s="62"/>
      <c r="CW13" s="62"/>
      <c r="CX13" s="62"/>
      <c r="CY13" s="239"/>
      <c r="CZ13" s="239"/>
      <c r="DA13" s="242"/>
      <c r="DB13" s="73" t="s">
        <v>184</v>
      </c>
    </row>
    <row r="14" spans="1:106" ht="12.75">
      <c r="A14" s="60">
        <v>3</v>
      </c>
      <c r="B14" s="238" t="s">
        <v>187</v>
      </c>
      <c r="C14" s="61">
        <v>2</v>
      </c>
      <c r="D14" s="239">
        <v>1</v>
      </c>
      <c r="E14" s="240" t="s">
        <v>186</v>
      </c>
      <c r="F14" s="62"/>
      <c r="G14" s="239"/>
      <c r="H14" s="240"/>
      <c r="I14" s="62"/>
      <c r="J14" s="239"/>
      <c r="K14" s="240"/>
      <c r="L14" s="62"/>
      <c r="M14" s="239"/>
      <c r="N14" s="240"/>
      <c r="O14" s="243"/>
      <c r="P14" s="241" t="s">
        <v>186</v>
      </c>
      <c r="Q14" s="34">
        <v>3</v>
      </c>
      <c r="R14" s="34">
        <v>90</v>
      </c>
      <c r="S14" s="61">
        <v>32</v>
      </c>
      <c r="T14" s="62">
        <v>16</v>
      </c>
      <c r="U14" s="62"/>
      <c r="V14" s="62">
        <v>16</v>
      </c>
      <c r="W14" s="62">
        <v>28</v>
      </c>
      <c r="X14" s="62"/>
      <c r="Y14" s="242">
        <v>30</v>
      </c>
      <c r="Z14" s="65"/>
      <c r="AA14" s="239"/>
      <c r="AB14" s="62"/>
      <c r="AC14" s="62"/>
      <c r="AD14" s="62"/>
      <c r="AE14" s="62"/>
      <c r="AF14" s="62"/>
      <c r="AG14" s="239"/>
      <c r="AH14" s="239"/>
      <c r="AI14" s="244"/>
      <c r="AJ14" s="61">
        <v>32</v>
      </c>
      <c r="AK14" s="239">
        <v>90</v>
      </c>
      <c r="AL14" s="62">
        <v>16</v>
      </c>
      <c r="AM14" s="62"/>
      <c r="AN14" s="62">
        <v>16</v>
      </c>
      <c r="AO14" s="62">
        <v>28</v>
      </c>
      <c r="AP14" s="62"/>
      <c r="AQ14" s="239"/>
      <c r="AR14" s="239"/>
      <c r="AS14" s="242">
        <v>30</v>
      </c>
      <c r="AT14" s="65"/>
      <c r="AU14" s="245"/>
      <c r="AV14" s="62"/>
      <c r="AW14" s="62"/>
      <c r="AX14" s="62"/>
      <c r="AY14" s="62"/>
      <c r="AZ14" s="62"/>
      <c r="BA14" s="239"/>
      <c r="BB14" s="239"/>
      <c r="BC14" s="244"/>
      <c r="BD14" s="61"/>
      <c r="BE14" s="239"/>
      <c r="BF14" s="62"/>
      <c r="BG14" s="62"/>
      <c r="BH14" s="62"/>
      <c r="BI14" s="62"/>
      <c r="BJ14" s="62"/>
      <c r="BK14" s="239"/>
      <c r="BL14" s="239"/>
      <c r="BM14" s="242"/>
      <c r="BN14" s="65"/>
      <c r="BO14" s="239"/>
      <c r="BP14" s="62"/>
      <c r="BQ14" s="62"/>
      <c r="BR14" s="62"/>
      <c r="BS14" s="62"/>
      <c r="BT14" s="62"/>
      <c r="BU14" s="239"/>
      <c r="BV14" s="239"/>
      <c r="BW14" s="244"/>
      <c r="BX14" s="61"/>
      <c r="BY14" s="239"/>
      <c r="BZ14" s="62"/>
      <c r="CA14" s="62"/>
      <c r="CB14" s="62"/>
      <c r="CC14" s="62"/>
      <c r="CD14" s="62"/>
      <c r="CE14" s="239"/>
      <c r="CF14" s="239"/>
      <c r="CG14" s="242"/>
      <c r="CH14" s="65"/>
      <c r="CI14" s="239"/>
      <c r="CJ14" s="62"/>
      <c r="CK14" s="62"/>
      <c r="CL14" s="62"/>
      <c r="CM14" s="62"/>
      <c r="CN14" s="62"/>
      <c r="CO14" s="239"/>
      <c r="CP14" s="239"/>
      <c r="CQ14" s="244"/>
      <c r="CR14" s="61"/>
      <c r="CS14" s="239"/>
      <c r="CT14" s="62"/>
      <c r="CU14" s="62"/>
      <c r="CV14" s="62"/>
      <c r="CW14" s="62"/>
      <c r="CX14" s="62"/>
      <c r="CY14" s="239"/>
      <c r="CZ14" s="239"/>
      <c r="DA14" s="242"/>
      <c r="DB14" s="73" t="s">
        <v>188</v>
      </c>
    </row>
    <row r="15" spans="1:106" ht="12.75">
      <c r="A15" s="60">
        <v>4</v>
      </c>
      <c r="B15" s="238" t="s">
        <v>189</v>
      </c>
      <c r="C15" s="61">
        <v>3</v>
      </c>
      <c r="D15" s="239">
        <v>1</v>
      </c>
      <c r="E15" s="240" t="s">
        <v>190</v>
      </c>
      <c r="F15" s="62" t="s">
        <v>191</v>
      </c>
      <c r="G15" s="239">
        <v>2</v>
      </c>
      <c r="H15" s="240" t="s">
        <v>192</v>
      </c>
      <c r="I15" s="62"/>
      <c r="J15" s="239"/>
      <c r="K15" s="240"/>
      <c r="L15" s="62"/>
      <c r="M15" s="239"/>
      <c r="N15" s="240"/>
      <c r="O15" s="243"/>
      <c r="P15" s="241" t="s">
        <v>193</v>
      </c>
      <c r="Q15" s="34">
        <v>6</v>
      </c>
      <c r="R15" s="34">
        <v>180</v>
      </c>
      <c r="S15" s="61">
        <v>80</v>
      </c>
      <c r="T15" s="62"/>
      <c r="U15" s="62"/>
      <c r="V15" s="62">
        <v>80</v>
      </c>
      <c r="W15" s="62">
        <v>70</v>
      </c>
      <c r="X15" s="62"/>
      <c r="Y15" s="242">
        <v>30</v>
      </c>
      <c r="Z15" s="65">
        <v>32</v>
      </c>
      <c r="AA15" s="239">
        <v>60</v>
      </c>
      <c r="AB15" s="62"/>
      <c r="AC15" s="62"/>
      <c r="AD15" s="62">
        <v>32</v>
      </c>
      <c r="AE15" s="62">
        <v>28</v>
      </c>
      <c r="AF15" s="62"/>
      <c r="AG15" s="239"/>
      <c r="AH15" s="239"/>
      <c r="AI15" s="244"/>
      <c r="AJ15" s="61">
        <v>32</v>
      </c>
      <c r="AK15" s="239">
        <v>60</v>
      </c>
      <c r="AL15" s="62"/>
      <c r="AM15" s="62"/>
      <c r="AN15" s="62">
        <v>32</v>
      </c>
      <c r="AO15" s="62">
        <v>28</v>
      </c>
      <c r="AP15" s="62"/>
      <c r="AQ15" s="239"/>
      <c r="AR15" s="239"/>
      <c r="AS15" s="242"/>
      <c r="AT15" s="65">
        <v>16</v>
      </c>
      <c r="AU15" s="245">
        <v>60</v>
      </c>
      <c r="AV15" s="62"/>
      <c r="AW15" s="62"/>
      <c r="AX15" s="62">
        <v>16</v>
      </c>
      <c r="AY15" s="62">
        <v>14</v>
      </c>
      <c r="AZ15" s="62"/>
      <c r="BA15" s="239"/>
      <c r="BB15" s="239"/>
      <c r="BC15" s="244">
        <v>30</v>
      </c>
      <c r="BD15" s="61"/>
      <c r="BE15" s="239"/>
      <c r="BF15" s="62"/>
      <c r="BG15" s="62"/>
      <c r="BH15" s="62"/>
      <c r="BI15" s="62"/>
      <c r="BJ15" s="62"/>
      <c r="BK15" s="239"/>
      <c r="BL15" s="239"/>
      <c r="BM15" s="242"/>
      <c r="BN15" s="65"/>
      <c r="BO15" s="239"/>
      <c r="BP15" s="62"/>
      <c r="BQ15" s="62"/>
      <c r="BR15" s="62"/>
      <c r="BS15" s="62"/>
      <c r="BT15" s="62"/>
      <c r="BU15" s="239"/>
      <c r="BV15" s="239"/>
      <c r="BW15" s="244"/>
      <c r="BX15" s="61"/>
      <c r="BY15" s="239"/>
      <c r="BZ15" s="62"/>
      <c r="CA15" s="62"/>
      <c r="CB15" s="62"/>
      <c r="CC15" s="62"/>
      <c r="CD15" s="62"/>
      <c r="CE15" s="239"/>
      <c r="CF15" s="239"/>
      <c r="CG15" s="242"/>
      <c r="CH15" s="65"/>
      <c r="CI15" s="239"/>
      <c r="CJ15" s="62"/>
      <c r="CK15" s="62"/>
      <c r="CL15" s="62"/>
      <c r="CM15" s="62"/>
      <c r="CN15" s="62"/>
      <c r="CO15" s="239"/>
      <c r="CP15" s="239"/>
      <c r="CQ15" s="244"/>
      <c r="CR15" s="61"/>
      <c r="CS15" s="239"/>
      <c r="CT15" s="62"/>
      <c r="CU15" s="62"/>
      <c r="CV15" s="62"/>
      <c r="CW15" s="62"/>
      <c r="CX15" s="62"/>
      <c r="CY15" s="239"/>
      <c r="CZ15" s="239"/>
      <c r="DA15" s="242"/>
      <c r="DB15" s="73" t="s">
        <v>194</v>
      </c>
    </row>
    <row r="16" spans="1:106" ht="12.75">
      <c r="A16" s="314" t="s">
        <v>195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6"/>
    </row>
    <row r="17" spans="1:106" ht="12.75">
      <c r="A17" s="60">
        <v>5</v>
      </c>
      <c r="B17" s="238" t="s">
        <v>196</v>
      </c>
      <c r="C17" s="61">
        <v>1</v>
      </c>
      <c r="D17" s="239">
        <v>1</v>
      </c>
      <c r="E17" s="240" t="s">
        <v>183</v>
      </c>
      <c r="F17" s="62"/>
      <c r="G17" s="239"/>
      <c r="H17" s="240"/>
      <c r="I17" s="62"/>
      <c r="J17" s="239"/>
      <c r="K17" s="240"/>
      <c r="L17" s="62"/>
      <c r="M17" s="239"/>
      <c r="N17" s="240"/>
      <c r="O17" s="243"/>
      <c r="P17" s="241" t="s">
        <v>183</v>
      </c>
      <c r="Q17" s="34">
        <v>4</v>
      </c>
      <c r="R17" s="34">
        <v>120</v>
      </c>
      <c r="S17" s="61">
        <v>64</v>
      </c>
      <c r="T17" s="62">
        <v>32</v>
      </c>
      <c r="U17" s="62">
        <v>32</v>
      </c>
      <c r="V17" s="62"/>
      <c r="W17" s="62">
        <v>26</v>
      </c>
      <c r="X17" s="62"/>
      <c r="Y17" s="242">
        <v>30</v>
      </c>
      <c r="Z17" s="65">
        <v>64</v>
      </c>
      <c r="AA17" s="239">
        <v>120</v>
      </c>
      <c r="AB17" s="62">
        <v>32</v>
      </c>
      <c r="AC17" s="62">
        <v>32</v>
      </c>
      <c r="AD17" s="62"/>
      <c r="AE17" s="62">
        <v>26</v>
      </c>
      <c r="AF17" s="62"/>
      <c r="AG17" s="239"/>
      <c r="AH17" s="239"/>
      <c r="AI17" s="244">
        <v>30</v>
      </c>
      <c r="AJ17" s="61"/>
      <c r="AK17" s="239"/>
      <c r="AL17" s="62"/>
      <c r="AM17" s="62"/>
      <c r="AN17" s="62"/>
      <c r="AO17" s="62"/>
      <c r="AP17" s="62"/>
      <c r="AQ17" s="239"/>
      <c r="AR17" s="239"/>
      <c r="AS17" s="242"/>
      <c r="AT17" s="65"/>
      <c r="AU17" s="245"/>
      <c r="AV17" s="62"/>
      <c r="AW17" s="62"/>
      <c r="AX17" s="62"/>
      <c r="AY17" s="62"/>
      <c r="AZ17" s="62"/>
      <c r="BA17" s="239"/>
      <c r="BB17" s="239"/>
      <c r="BC17" s="244"/>
      <c r="BD17" s="61"/>
      <c r="BE17" s="239"/>
      <c r="BF17" s="62"/>
      <c r="BG17" s="62"/>
      <c r="BH17" s="62"/>
      <c r="BI17" s="62"/>
      <c r="BJ17" s="62"/>
      <c r="BK17" s="239"/>
      <c r="BL17" s="239"/>
      <c r="BM17" s="242"/>
      <c r="BN17" s="65"/>
      <c r="BO17" s="239"/>
      <c r="BP17" s="62"/>
      <c r="BQ17" s="62"/>
      <c r="BR17" s="62"/>
      <c r="BS17" s="62"/>
      <c r="BT17" s="62"/>
      <c r="BU17" s="239"/>
      <c r="BV17" s="239"/>
      <c r="BW17" s="244"/>
      <c r="BX17" s="61"/>
      <c r="BY17" s="239"/>
      <c r="BZ17" s="62"/>
      <c r="CA17" s="62"/>
      <c r="CB17" s="62"/>
      <c r="CC17" s="62"/>
      <c r="CD17" s="62"/>
      <c r="CE17" s="239"/>
      <c r="CF17" s="239"/>
      <c r="CG17" s="242"/>
      <c r="CH17" s="65"/>
      <c r="CI17" s="239"/>
      <c r="CJ17" s="62"/>
      <c r="CK17" s="62"/>
      <c r="CL17" s="62"/>
      <c r="CM17" s="62"/>
      <c r="CN17" s="62"/>
      <c r="CO17" s="239"/>
      <c r="CP17" s="239"/>
      <c r="CQ17" s="244"/>
      <c r="CR17" s="61"/>
      <c r="CS17" s="239"/>
      <c r="CT17" s="62"/>
      <c r="CU17" s="62"/>
      <c r="CV17" s="62"/>
      <c r="CW17" s="62"/>
      <c r="CX17" s="62"/>
      <c r="CY17" s="239"/>
      <c r="CZ17" s="239"/>
      <c r="DA17" s="242"/>
      <c r="DB17" s="73" t="s">
        <v>197</v>
      </c>
    </row>
    <row r="18" spans="1:106" ht="12.75">
      <c r="A18" s="60">
        <v>6</v>
      </c>
      <c r="B18" s="238" t="s">
        <v>198</v>
      </c>
      <c r="C18" s="61"/>
      <c r="D18" s="239"/>
      <c r="E18" s="240"/>
      <c r="F18" s="62">
        <v>2</v>
      </c>
      <c r="G18" s="239">
        <v>1</v>
      </c>
      <c r="H18" s="240" t="s">
        <v>186</v>
      </c>
      <c r="I18" s="62"/>
      <c r="J18" s="239"/>
      <c r="K18" s="240"/>
      <c r="L18" s="62"/>
      <c r="M18" s="239"/>
      <c r="N18" s="240"/>
      <c r="O18" s="243"/>
      <c r="P18" s="241" t="s">
        <v>186</v>
      </c>
      <c r="Q18" s="34">
        <v>2</v>
      </c>
      <c r="R18" s="34">
        <v>60</v>
      </c>
      <c r="S18" s="61">
        <v>24</v>
      </c>
      <c r="T18" s="62">
        <v>16</v>
      </c>
      <c r="U18" s="62">
        <v>8</v>
      </c>
      <c r="V18" s="62"/>
      <c r="W18" s="62">
        <v>36</v>
      </c>
      <c r="X18" s="62"/>
      <c r="Y18" s="242"/>
      <c r="Z18" s="65"/>
      <c r="AA18" s="239"/>
      <c r="AB18" s="62"/>
      <c r="AC18" s="62"/>
      <c r="AD18" s="62"/>
      <c r="AE18" s="62"/>
      <c r="AF18" s="62"/>
      <c r="AG18" s="239"/>
      <c r="AH18" s="239"/>
      <c r="AI18" s="244"/>
      <c r="AJ18" s="61">
        <v>24</v>
      </c>
      <c r="AK18" s="239">
        <v>60</v>
      </c>
      <c r="AL18" s="62">
        <v>16</v>
      </c>
      <c r="AM18" s="62">
        <v>8</v>
      </c>
      <c r="AN18" s="62"/>
      <c r="AO18" s="62">
        <v>36</v>
      </c>
      <c r="AP18" s="62"/>
      <c r="AQ18" s="239"/>
      <c r="AR18" s="239"/>
      <c r="AS18" s="242"/>
      <c r="AT18" s="65"/>
      <c r="AU18" s="245"/>
      <c r="AV18" s="62"/>
      <c r="AW18" s="62"/>
      <c r="AX18" s="62"/>
      <c r="AY18" s="62"/>
      <c r="AZ18" s="62"/>
      <c r="BA18" s="239"/>
      <c r="BB18" s="239"/>
      <c r="BC18" s="244"/>
      <c r="BD18" s="61"/>
      <c r="BE18" s="239"/>
      <c r="BF18" s="62"/>
      <c r="BG18" s="62"/>
      <c r="BH18" s="62"/>
      <c r="BI18" s="62"/>
      <c r="BJ18" s="62"/>
      <c r="BK18" s="239"/>
      <c r="BL18" s="239"/>
      <c r="BM18" s="242"/>
      <c r="BN18" s="65"/>
      <c r="BO18" s="239"/>
      <c r="BP18" s="62"/>
      <c r="BQ18" s="62"/>
      <c r="BR18" s="62"/>
      <c r="BS18" s="62"/>
      <c r="BT18" s="62"/>
      <c r="BU18" s="239"/>
      <c r="BV18" s="239"/>
      <c r="BW18" s="244"/>
      <c r="BX18" s="61"/>
      <c r="BY18" s="239"/>
      <c r="BZ18" s="62"/>
      <c r="CA18" s="62"/>
      <c r="CB18" s="62"/>
      <c r="CC18" s="62"/>
      <c r="CD18" s="62"/>
      <c r="CE18" s="239"/>
      <c r="CF18" s="239"/>
      <c r="CG18" s="242"/>
      <c r="CH18" s="65"/>
      <c r="CI18" s="239"/>
      <c r="CJ18" s="62"/>
      <c r="CK18" s="62"/>
      <c r="CL18" s="62"/>
      <c r="CM18" s="62"/>
      <c r="CN18" s="62"/>
      <c r="CO18" s="239"/>
      <c r="CP18" s="239"/>
      <c r="CQ18" s="244"/>
      <c r="CR18" s="61"/>
      <c r="CS18" s="239"/>
      <c r="CT18" s="62"/>
      <c r="CU18" s="62"/>
      <c r="CV18" s="62"/>
      <c r="CW18" s="62"/>
      <c r="CX18" s="62"/>
      <c r="CY18" s="239"/>
      <c r="CZ18" s="239"/>
      <c r="DA18" s="242"/>
      <c r="DB18" s="73" t="s">
        <v>199</v>
      </c>
    </row>
    <row r="19" spans="1:106" ht="12.75">
      <c r="A19" s="60">
        <v>7</v>
      </c>
      <c r="B19" s="238" t="s">
        <v>200</v>
      </c>
      <c r="C19" s="61"/>
      <c r="D19" s="239"/>
      <c r="E19" s="240"/>
      <c r="F19" s="62">
        <v>2</v>
      </c>
      <c r="G19" s="239">
        <v>1</v>
      </c>
      <c r="H19" s="240" t="s">
        <v>186</v>
      </c>
      <c r="I19" s="62"/>
      <c r="J19" s="239"/>
      <c r="K19" s="240"/>
      <c r="L19" s="62"/>
      <c r="M19" s="239"/>
      <c r="N19" s="240"/>
      <c r="O19" s="243"/>
      <c r="P19" s="241" t="s">
        <v>186</v>
      </c>
      <c r="Q19" s="34">
        <v>3</v>
      </c>
      <c r="R19" s="34">
        <v>90</v>
      </c>
      <c r="S19" s="61">
        <v>48</v>
      </c>
      <c r="T19" s="62">
        <v>16</v>
      </c>
      <c r="U19" s="62">
        <v>32</v>
      </c>
      <c r="V19" s="62"/>
      <c r="W19" s="62">
        <v>42</v>
      </c>
      <c r="X19" s="62"/>
      <c r="Y19" s="242"/>
      <c r="Z19" s="65"/>
      <c r="AA19" s="239"/>
      <c r="AB19" s="62"/>
      <c r="AC19" s="62"/>
      <c r="AD19" s="62"/>
      <c r="AE19" s="62"/>
      <c r="AF19" s="62"/>
      <c r="AG19" s="239"/>
      <c r="AH19" s="239"/>
      <c r="AI19" s="244"/>
      <c r="AJ19" s="61">
        <v>48</v>
      </c>
      <c r="AK19" s="239">
        <v>90</v>
      </c>
      <c r="AL19" s="62">
        <v>16</v>
      </c>
      <c r="AM19" s="62">
        <v>32</v>
      </c>
      <c r="AN19" s="62"/>
      <c r="AO19" s="62">
        <v>42</v>
      </c>
      <c r="AP19" s="62"/>
      <c r="AQ19" s="239"/>
      <c r="AR19" s="239"/>
      <c r="AS19" s="242"/>
      <c r="AT19" s="65"/>
      <c r="AU19" s="245"/>
      <c r="AV19" s="62"/>
      <c r="AW19" s="62"/>
      <c r="AX19" s="62"/>
      <c r="AY19" s="62"/>
      <c r="AZ19" s="62"/>
      <c r="BA19" s="239"/>
      <c r="BB19" s="239"/>
      <c r="BC19" s="244"/>
      <c r="BD19" s="61"/>
      <c r="BE19" s="239"/>
      <c r="BF19" s="62"/>
      <c r="BG19" s="62"/>
      <c r="BH19" s="62"/>
      <c r="BI19" s="62"/>
      <c r="BJ19" s="62"/>
      <c r="BK19" s="239"/>
      <c r="BL19" s="239"/>
      <c r="BM19" s="242"/>
      <c r="BN19" s="65"/>
      <c r="BO19" s="239"/>
      <c r="BP19" s="62"/>
      <c r="BQ19" s="62"/>
      <c r="BR19" s="62"/>
      <c r="BS19" s="62"/>
      <c r="BT19" s="62"/>
      <c r="BU19" s="239"/>
      <c r="BV19" s="239"/>
      <c r="BW19" s="244"/>
      <c r="BX19" s="61"/>
      <c r="BY19" s="239"/>
      <c r="BZ19" s="62"/>
      <c r="CA19" s="62"/>
      <c r="CB19" s="62"/>
      <c r="CC19" s="62"/>
      <c r="CD19" s="62"/>
      <c r="CE19" s="239"/>
      <c r="CF19" s="239"/>
      <c r="CG19" s="242"/>
      <c r="CH19" s="65"/>
      <c r="CI19" s="239"/>
      <c r="CJ19" s="62"/>
      <c r="CK19" s="62"/>
      <c r="CL19" s="62"/>
      <c r="CM19" s="62"/>
      <c r="CN19" s="62"/>
      <c r="CO19" s="239"/>
      <c r="CP19" s="239"/>
      <c r="CQ19" s="244"/>
      <c r="CR19" s="61"/>
      <c r="CS19" s="239"/>
      <c r="CT19" s="62"/>
      <c r="CU19" s="62"/>
      <c r="CV19" s="62"/>
      <c r="CW19" s="62"/>
      <c r="CX19" s="62"/>
      <c r="CY19" s="239"/>
      <c r="CZ19" s="239"/>
      <c r="DA19" s="242"/>
      <c r="DB19" s="73" t="s">
        <v>201</v>
      </c>
    </row>
    <row r="20" spans="1:106" ht="12.75">
      <c r="A20" s="60">
        <v>8</v>
      </c>
      <c r="B20" s="238" t="s">
        <v>202</v>
      </c>
      <c r="C20" s="61">
        <v>3</v>
      </c>
      <c r="D20" s="239">
        <v>1</v>
      </c>
      <c r="E20" s="240" t="s">
        <v>190</v>
      </c>
      <c r="F20" s="62"/>
      <c r="G20" s="239"/>
      <c r="H20" s="240"/>
      <c r="I20" s="62"/>
      <c r="J20" s="239"/>
      <c r="K20" s="240"/>
      <c r="L20" s="62"/>
      <c r="M20" s="239"/>
      <c r="N20" s="240"/>
      <c r="O20" s="243" t="s">
        <v>203</v>
      </c>
      <c r="P20" s="241" t="s">
        <v>190</v>
      </c>
      <c r="Q20" s="34">
        <v>4</v>
      </c>
      <c r="R20" s="34">
        <v>120</v>
      </c>
      <c r="S20" s="61">
        <v>48</v>
      </c>
      <c r="T20" s="62">
        <v>16</v>
      </c>
      <c r="U20" s="62">
        <v>32</v>
      </c>
      <c r="V20" s="62"/>
      <c r="W20" s="62">
        <v>37</v>
      </c>
      <c r="X20" s="62">
        <v>5</v>
      </c>
      <c r="Y20" s="242">
        <v>30</v>
      </c>
      <c r="Z20" s="65"/>
      <c r="AA20" s="239"/>
      <c r="AB20" s="62"/>
      <c r="AC20" s="62"/>
      <c r="AD20" s="62"/>
      <c r="AE20" s="62"/>
      <c r="AF20" s="62"/>
      <c r="AG20" s="239"/>
      <c r="AH20" s="239"/>
      <c r="AI20" s="244"/>
      <c r="AJ20" s="61"/>
      <c r="AK20" s="239"/>
      <c r="AL20" s="62"/>
      <c r="AM20" s="62"/>
      <c r="AN20" s="62"/>
      <c r="AO20" s="62"/>
      <c r="AP20" s="62"/>
      <c r="AQ20" s="239"/>
      <c r="AR20" s="239"/>
      <c r="AS20" s="242"/>
      <c r="AT20" s="65">
        <v>48</v>
      </c>
      <c r="AU20" s="245">
        <v>120</v>
      </c>
      <c r="AV20" s="62">
        <v>16</v>
      </c>
      <c r="AW20" s="62">
        <v>32</v>
      </c>
      <c r="AX20" s="62"/>
      <c r="AY20" s="62">
        <v>37</v>
      </c>
      <c r="AZ20" s="62">
        <v>5</v>
      </c>
      <c r="BA20" s="239">
        <v>1</v>
      </c>
      <c r="BB20" s="239"/>
      <c r="BC20" s="244">
        <v>30</v>
      </c>
      <c r="BD20" s="61"/>
      <c r="BE20" s="239"/>
      <c r="BF20" s="62"/>
      <c r="BG20" s="62"/>
      <c r="BH20" s="62"/>
      <c r="BI20" s="62"/>
      <c r="BJ20" s="62"/>
      <c r="BK20" s="239"/>
      <c r="BL20" s="239"/>
      <c r="BM20" s="242"/>
      <c r="BN20" s="65"/>
      <c r="BO20" s="239"/>
      <c r="BP20" s="62"/>
      <c r="BQ20" s="62"/>
      <c r="BR20" s="62"/>
      <c r="BS20" s="62"/>
      <c r="BT20" s="62"/>
      <c r="BU20" s="239"/>
      <c r="BV20" s="239"/>
      <c r="BW20" s="244"/>
      <c r="BX20" s="61"/>
      <c r="BY20" s="239"/>
      <c r="BZ20" s="62"/>
      <c r="CA20" s="62"/>
      <c r="CB20" s="62"/>
      <c r="CC20" s="62"/>
      <c r="CD20" s="62"/>
      <c r="CE20" s="239"/>
      <c r="CF20" s="239"/>
      <c r="CG20" s="242"/>
      <c r="CH20" s="65"/>
      <c r="CI20" s="239"/>
      <c r="CJ20" s="62"/>
      <c r="CK20" s="62"/>
      <c r="CL20" s="62"/>
      <c r="CM20" s="62"/>
      <c r="CN20" s="62"/>
      <c r="CO20" s="239"/>
      <c r="CP20" s="239"/>
      <c r="CQ20" s="244"/>
      <c r="CR20" s="61"/>
      <c r="CS20" s="239"/>
      <c r="CT20" s="62"/>
      <c r="CU20" s="62"/>
      <c r="CV20" s="62"/>
      <c r="CW20" s="62"/>
      <c r="CX20" s="62"/>
      <c r="CY20" s="239"/>
      <c r="CZ20" s="239"/>
      <c r="DA20" s="242"/>
      <c r="DB20" s="73" t="s">
        <v>204</v>
      </c>
    </row>
    <row r="21" spans="1:106" ht="12.75">
      <c r="A21" s="60">
        <v>9</v>
      </c>
      <c r="B21" s="238" t="s">
        <v>205</v>
      </c>
      <c r="C21" s="61">
        <v>3</v>
      </c>
      <c r="D21" s="239">
        <v>1</v>
      </c>
      <c r="E21" s="240" t="s">
        <v>190</v>
      </c>
      <c r="F21" s="62"/>
      <c r="G21" s="239"/>
      <c r="H21" s="240"/>
      <c r="I21" s="62"/>
      <c r="J21" s="239"/>
      <c r="K21" s="240"/>
      <c r="L21" s="62"/>
      <c r="M21" s="239"/>
      <c r="N21" s="240"/>
      <c r="O21" s="243"/>
      <c r="P21" s="241" t="s">
        <v>190</v>
      </c>
      <c r="Q21" s="34">
        <v>8</v>
      </c>
      <c r="R21" s="34">
        <v>240</v>
      </c>
      <c r="S21" s="61">
        <v>80</v>
      </c>
      <c r="T21" s="62">
        <v>48</v>
      </c>
      <c r="U21" s="62">
        <v>16</v>
      </c>
      <c r="V21" s="62">
        <v>16</v>
      </c>
      <c r="W21" s="62">
        <v>130</v>
      </c>
      <c r="X21" s="62"/>
      <c r="Y21" s="242">
        <v>30</v>
      </c>
      <c r="Z21" s="65"/>
      <c r="AA21" s="239"/>
      <c r="AB21" s="62"/>
      <c r="AC21" s="62"/>
      <c r="AD21" s="62"/>
      <c r="AE21" s="62"/>
      <c r="AF21" s="62"/>
      <c r="AG21" s="239"/>
      <c r="AH21" s="239"/>
      <c r="AI21" s="244"/>
      <c r="AJ21" s="61"/>
      <c r="AK21" s="239"/>
      <c r="AL21" s="62"/>
      <c r="AM21" s="62"/>
      <c r="AN21" s="62"/>
      <c r="AO21" s="62"/>
      <c r="AP21" s="62"/>
      <c r="AQ21" s="239"/>
      <c r="AR21" s="239"/>
      <c r="AS21" s="242"/>
      <c r="AT21" s="65">
        <v>80</v>
      </c>
      <c r="AU21" s="245">
        <v>240</v>
      </c>
      <c r="AV21" s="62">
        <v>48</v>
      </c>
      <c r="AW21" s="62">
        <v>16</v>
      </c>
      <c r="AX21" s="62">
        <v>16</v>
      </c>
      <c r="AY21" s="62">
        <v>130</v>
      </c>
      <c r="AZ21" s="62"/>
      <c r="BA21" s="239"/>
      <c r="BB21" s="239"/>
      <c r="BC21" s="244">
        <v>30</v>
      </c>
      <c r="BD21" s="61"/>
      <c r="BE21" s="239"/>
      <c r="BF21" s="62"/>
      <c r="BG21" s="62"/>
      <c r="BH21" s="62"/>
      <c r="BI21" s="62"/>
      <c r="BJ21" s="62"/>
      <c r="BK21" s="239"/>
      <c r="BL21" s="239"/>
      <c r="BM21" s="242"/>
      <c r="BN21" s="65"/>
      <c r="BO21" s="239"/>
      <c r="BP21" s="62"/>
      <c r="BQ21" s="62"/>
      <c r="BR21" s="62"/>
      <c r="BS21" s="62"/>
      <c r="BT21" s="62"/>
      <c r="BU21" s="239"/>
      <c r="BV21" s="239"/>
      <c r="BW21" s="244"/>
      <c r="BX21" s="61"/>
      <c r="BY21" s="239"/>
      <c r="BZ21" s="62"/>
      <c r="CA21" s="62"/>
      <c r="CB21" s="62"/>
      <c r="CC21" s="62"/>
      <c r="CD21" s="62"/>
      <c r="CE21" s="239"/>
      <c r="CF21" s="239"/>
      <c r="CG21" s="242"/>
      <c r="CH21" s="65"/>
      <c r="CI21" s="239"/>
      <c r="CJ21" s="62"/>
      <c r="CK21" s="62"/>
      <c r="CL21" s="62"/>
      <c r="CM21" s="62"/>
      <c r="CN21" s="62"/>
      <c r="CO21" s="239"/>
      <c r="CP21" s="239"/>
      <c r="CQ21" s="244"/>
      <c r="CR21" s="61"/>
      <c r="CS21" s="239"/>
      <c r="CT21" s="62"/>
      <c r="CU21" s="62"/>
      <c r="CV21" s="62"/>
      <c r="CW21" s="62"/>
      <c r="CX21" s="62"/>
      <c r="CY21" s="239"/>
      <c r="CZ21" s="239"/>
      <c r="DA21" s="242"/>
      <c r="DB21" s="73" t="s">
        <v>206</v>
      </c>
    </row>
    <row r="22" spans="1:106" ht="12.75">
      <c r="A22" s="60">
        <v>10</v>
      </c>
      <c r="B22" s="238" t="s">
        <v>207</v>
      </c>
      <c r="C22" s="61">
        <v>4</v>
      </c>
      <c r="D22" s="239">
        <v>1</v>
      </c>
      <c r="E22" s="240" t="s">
        <v>208</v>
      </c>
      <c r="F22" s="62" t="s">
        <v>209</v>
      </c>
      <c r="G22" s="239">
        <v>3</v>
      </c>
      <c r="H22" s="240" t="s">
        <v>193</v>
      </c>
      <c r="I22" s="62"/>
      <c r="J22" s="239"/>
      <c r="K22" s="240"/>
      <c r="L22" s="62"/>
      <c r="M22" s="239"/>
      <c r="N22" s="240"/>
      <c r="O22" s="243"/>
      <c r="P22" s="241" t="s">
        <v>210</v>
      </c>
      <c r="Q22" s="34">
        <v>15</v>
      </c>
      <c r="R22" s="34">
        <v>450</v>
      </c>
      <c r="S22" s="61">
        <v>144</v>
      </c>
      <c r="T22" s="62">
        <v>80</v>
      </c>
      <c r="U22" s="62"/>
      <c r="V22" s="62">
        <v>64</v>
      </c>
      <c r="W22" s="62">
        <v>276</v>
      </c>
      <c r="X22" s="62"/>
      <c r="Y22" s="242">
        <v>30</v>
      </c>
      <c r="Z22" s="65">
        <v>32</v>
      </c>
      <c r="AA22" s="239">
        <v>90</v>
      </c>
      <c r="AB22" s="62">
        <v>16</v>
      </c>
      <c r="AC22" s="62"/>
      <c r="AD22" s="62">
        <v>16</v>
      </c>
      <c r="AE22" s="62">
        <v>58</v>
      </c>
      <c r="AF22" s="62"/>
      <c r="AG22" s="239"/>
      <c r="AH22" s="239"/>
      <c r="AI22" s="244"/>
      <c r="AJ22" s="61">
        <v>32</v>
      </c>
      <c r="AK22" s="239">
        <v>90</v>
      </c>
      <c r="AL22" s="62">
        <v>16</v>
      </c>
      <c r="AM22" s="62"/>
      <c r="AN22" s="62">
        <v>16</v>
      </c>
      <c r="AO22" s="62">
        <v>58</v>
      </c>
      <c r="AP22" s="62"/>
      <c r="AQ22" s="239"/>
      <c r="AR22" s="239"/>
      <c r="AS22" s="242"/>
      <c r="AT22" s="65">
        <v>48</v>
      </c>
      <c r="AU22" s="245">
        <v>120</v>
      </c>
      <c r="AV22" s="62">
        <v>32</v>
      </c>
      <c r="AW22" s="62"/>
      <c r="AX22" s="62">
        <v>16</v>
      </c>
      <c r="AY22" s="62">
        <v>72</v>
      </c>
      <c r="AZ22" s="62"/>
      <c r="BA22" s="239"/>
      <c r="BB22" s="239"/>
      <c r="BC22" s="244"/>
      <c r="BD22" s="61">
        <v>32</v>
      </c>
      <c r="BE22" s="239">
        <v>150</v>
      </c>
      <c r="BF22" s="62">
        <v>16</v>
      </c>
      <c r="BG22" s="62"/>
      <c r="BH22" s="62">
        <v>16</v>
      </c>
      <c r="BI22" s="62">
        <v>88</v>
      </c>
      <c r="BJ22" s="62"/>
      <c r="BK22" s="239"/>
      <c r="BL22" s="239"/>
      <c r="BM22" s="242">
        <v>30</v>
      </c>
      <c r="BN22" s="65"/>
      <c r="BO22" s="239"/>
      <c r="BP22" s="62"/>
      <c r="BQ22" s="62"/>
      <c r="BR22" s="62"/>
      <c r="BS22" s="62"/>
      <c r="BT22" s="62"/>
      <c r="BU22" s="239"/>
      <c r="BV22" s="239"/>
      <c r="BW22" s="244"/>
      <c r="BX22" s="61"/>
      <c r="BY22" s="239"/>
      <c r="BZ22" s="62"/>
      <c r="CA22" s="62"/>
      <c r="CB22" s="62"/>
      <c r="CC22" s="62"/>
      <c r="CD22" s="62"/>
      <c r="CE22" s="239"/>
      <c r="CF22" s="239"/>
      <c r="CG22" s="242"/>
      <c r="CH22" s="65"/>
      <c r="CI22" s="239"/>
      <c r="CJ22" s="62"/>
      <c r="CK22" s="62"/>
      <c r="CL22" s="62"/>
      <c r="CM22" s="62"/>
      <c r="CN22" s="62"/>
      <c r="CO22" s="239"/>
      <c r="CP22" s="239"/>
      <c r="CQ22" s="244"/>
      <c r="CR22" s="61"/>
      <c r="CS22" s="239"/>
      <c r="CT22" s="62"/>
      <c r="CU22" s="62"/>
      <c r="CV22" s="62"/>
      <c r="CW22" s="62"/>
      <c r="CX22" s="62"/>
      <c r="CY22" s="239"/>
      <c r="CZ22" s="239"/>
      <c r="DA22" s="242"/>
      <c r="DB22" s="73" t="s">
        <v>211</v>
      </c>
    </row>
    <row r="23" spans="1:106" ht="22.5">
      <c r="A23" s="60">
        <v>11</v>
      </c>
      <c r="B23" s="238" t="s">
        <v>212</v>
      </c>
      <c r="C23" s="61"/>
      <c r="D23" s="239"/>
      <c r="E23" s="240"/>
      <c r="F23" s="62" t="s">
        <v>213</v>
      </c>
      <c r="G23" s="239">
        <v>4</v>
      </c>
      <c r="H23" s="240" t="s">
        <v>210</v>
      </c>
      <c r="I23" s="62"/>
      <c r="J23" s="239"/>
      <c r="K23" s="240"/>
      <c r="L23" s="62"/>
      <c r="M23" s="239"/>
      <c r="N23" s="240"/>
      <c r="O23" s="243"/>
      <c r="P23" s="241" t="s">
        <v>210</v>
      </c>
      <c r="Q23" s="34"/>
      <c r="R23" s="34">
        <v>256</v>
      </c>
      <c r="S23" s="61">
        <v>128</v>
      </c>
      <c r="T23" s="62"/>
      <c r="U23" s="62"/>
      <c r="V23" s="62">
        <v>128</v>
      </c>
      <c r="W23" s="62">
        <v>128</v>
      </c>
      <c r="X23" s="62"/>
      <c r="Y23" s="242"/>
      <c r="Z23" s="65">
        <v>32</v>
      </c>
      <c r="AA23" s="239"/>
      <c r="AB23" s="62"/>
      <c r="AC23" s="62"/>
      <c r="AD23" s="62">
        <v>32</v>
      </c>
      <c r="AE23" s="62">
        <v>32</v>
      </c>
      <c r="AF23" s="62"/>
      <c r="AG23" s="239"/>
      <c r="AH23" s="239"/>
      <c r="AI23" s="244"/>
      <c r="AJ23" s="61">
        <v>32</v>
      </c>
      <c r="AK23" s="239"/>
      <c r="AL23" s="62"/>
      <c r="AM23" s="62"/>
      <c r="AN23" s="62">
        <v>32</v>
      </c>
      <c r="AO23" s="62">
        <v>32</v>
      </c>
      <c r="AP23" s="62"/>
      <c r="AQ23" s="239"/>
      <c r="AR23" s="239"/>
      <c r="AS23" s="242"/>
      <c r="AT23" s="65">
        <v>32</v>
      </c>
      <c r="AU23" s="245"/>
      <c r="AV23" s="62"/>
      <c r="AW23" s="62"/>
      <c r="AX23" s="62">
        <v>32</v>
      </c>
      <c r="AY23" s="62">
        <v>32</v>
      </c>
      <c r="AZ23" s="62"/>
      <c r="BA23" s="239"/>
      <c r="BB23" s="239"/>
      <c r="BC23" s="244"/>
      <c r="BD23" s="61">
        <v>32</v>
      </c>
      <c r="BE23" s="239"/>
      <c r="BF23" s="62"/>
      <c r="BG23" s="62"/>
      <c r="BH23" s="62">
        <v>32</v>
      </c>
      <c r="BI23" s="62">
        <v>32</v>
      </c>
      <c r="BJ23" s="62"/>
      <c r="BK23" s="239"/>
      <c r="BL23" s="239"/>
      <c r="BM23" s="242"/>
      <c r="BN23" s="65"/>
      <c r="BO23" s="239"/>
      <c r="BP23" s="62"/>
      <c r="BQ23" s="62"/>
      <c r="BR23" s="62"/>
      <c r="BS23" s="62"/>
      <c r="BT23" s="62"/>
      <c r="BU23" s="239"/>
      <c r="BV23" s="239"/>
      <c r="BW23" s="244"/>
      <c r="BX23" s="61"/>
      <c r="BY23" s="239"/>
      <c r="BZ23" s="62"/>
      <c r="CA23" s="62"/>
      <c r="CB23" s="62"/>
      <c r="CC23" s="62"/>
      <c r="CD23" s="62"/>
      <c r="CE23" s="239"/>
      <c r="CF23" s="239"/>
      <c r="CG23" s="242"/>
      <c r="CH23" s="65"/>
      <c r="CI23" s="239"/>
      <c r="CJ23" s="62"/>
      <c r="CK23" s="62"/>
      <c r="CL23" s="62"/>
      <c r="CM23" s="62"/>
      <c r="CN23" s="62"/>
      <c r="CO23" s="239"/>
      <c r="CP23" s="239"/>
      <c r="CQ23" s="244"/>
      <c r="CR23" s="61"/>
      <c r="CS23" s="239"/>
      <c r="CT23" s="62"/>
      <c r="CU23" s="62"/>
      <c r="CV23" s="62"/>
      <c r="CW23" s="62"/>
      <c r="CX23" s="62"/>
      <c r="CY23" s="239"/>
      <c r="CZ23" s="239"/>
      <c r="DA23" s="242"/>
      <c r="DB23" s="73" t="s">
        <v>214</v>
      </c>
    </row>
    <row r="24" spans="1:106" ht="12.75">
      <c r="A24" s="60"/>
      <c r="B24" s="238" t="s">
        <v>215</v>
      </c>
      <c r="C24" s="61">
        <v>8</v>
      </c>
      <c r="D24" s="239">
        <v>8</v>
      </c>
      <c r="E24" s="240"/>
      <c r="F24" s="62">
        <v>11</v>
      </c>
      <c r="G24" s="239">
        <v>11</v>
      </c>
      <c r="H24" s="240"/>
      <c r="I24" s="62"/>
      <c r="J24" s="239"/>
      <c r="K24" s="240"/>
      <c r="L24" s="62"/>
      <c r="M24" s="239"/>
      <c r="N24" s="240"/>
      <c r="O24" s="243"/>
      <c r="P24" s="241"/>
      <c r="Q24" s="34">
        <v>52</v>
      </c>
      <c r="R24" s="34">
        <v>1816</v>
      </c>
      <c r="S24" s="61">
        <v>728</v>
      </c>
      <c r="T24" s="62">
        <v>256</v>
      </c>
      <c r="U24" s="62">
        <v>120</v>
      </c>
      <c r="V24" s="62">
        <v>352</v>
      </c>
      <c r="W24" s="62">
        <v>843</v>
      </c>
      <c r="X24" s="62">
        <v>5</v>
      </c>
      <c r="Y24" s="242">
        <v>240</v>
      </c>
      <c r="Z24" s="65">
        <v>208</v>
      </c>
      <c r="AA24" s="239">
        <v>390</v>
      </c>
      <c r="AB24" s="62">
        <v>80</v>
      </c>
      <c r="AC24" s="62">
        <v>32</v>
      </c>
      <c r="AD24" s="62">
        <v>96</v>
      </c>
      <c r="AE24" s="62">
        <v>186</v>
      </c>
      <c r="AF24" s="62"/>
      <c r="AG24" s="239"/>
      <c r="AH24" s="239"/>
      <c r="AI24" s="244">
        <v>60</v>
      </c>
      <c r="AJ24" s="61">
        <v>232</v>
      </c>
      <c r="AK24" s="239">
        <v>480</v>
      </c>
      <c r="AL24" s="62">
        <v>64</v>
      </c>
      <c r="AM24" s="62">
        <v>40</v>
      </c>
      <c r="AN24" s="62">
        <v>128</v>
      </c>
      <c r="AO24" s="62">
        <v>252</v>
      </c>
      <c r="AP24" s="62"/>
      <c r="AQ24" s="239"/>
      <c r="AR24" s="239"/>
      <c r="AS24" s="242">
        <v>60</v>
      </c>
      <c r="AT24" s="65">
        <v>224</v>
      </c>
      <c r="AU24" s="245">
        <v>540</v>
      </c>
      <c r="AV24" s="62">
        <v>96</v>
      </c>
      <c r="AW24" s="62">
        <v>48</v>
      </c>
      <c r="AX24" s="62">
        <v>80</v>
      </c>
      <c r="AY24" s="62">
        <v>285</v>
      </c>
      <c r="AZ24" s="62">
        <v>5</v>
      </c>
      <c r="BA24" s="239">
        <v>1</v>
      </c>
      <c r="BB24" s="239"/>
      <c r="BC24" s="244">
        <v>90</v>
      </c>
      <c r="BD24" s="61">
        <v>64</v>
      </c>
      <c r="BE24" s="239">
        <v>150</v>
      </c>
      <c r="BF24" s="62">
        <v>16</v>
      </c>
      <c r="BG24" s="62"/>
      <c r="BH24" s="62">
        <v>48</v>
      </c>
      <c r="BI24" s="62">
        <v>120</v>
      </c>
      <c r="BJ24" s="62"/>
      <c r="BK24" s="239"/>
      <c r="BL24" s="239"/>
      <c r="BM24" s="242">
        <v>30</v>
      </c>
      <c r="BN24" s="65"/>
      <c r="BO24" s="239"/>
      <c r="BP24" s="62"/>
      <c r="BQ24" s="62"/>
      <c r="BR24" s="62"/>
      <c r="BS24" s="62"/>
      <c r="BT24" s="62"/>
      <c r="BU24" s="239"/>
      <c r="BV24" s="239"/>
      <c r="BW24" s="244"/>
      <c r="BX24" s="61"/>
      <c r="BY24" s="239"/>
      <c r="BZ24" s="62"/>
      <c r="CA24" s="62"/>
      <c r="CB24" s="62"/>
      <c r="CC24" s="62"/>
      <c r="CD24" s="62"/>
      <c r="CE24" s="239"/>
      <c r="CF24" s="239"/>
      <c r="CG24" s="242"/>
      <c r="CH24" s="65"/>
      <c r="CI24" s="239"/>
      <c r="CJ24" s="62"/>
      <c r="CK24" s="62"/>
      <c r="CL24" s="62"/>
      <c r="CM24" s="62"/>
      <c r="CN24" s="62"/>
      <c r="CO24" s="239"/>
      <c r="CP24" s="239"/>
      <c r="CQ24" s="244"/>
      <c r="CR24" s="61"/>
      <c r="CS24" s="239"/>
      <c r="CT24" s="62"/>
      <c r="CU24" s="62"/>
      <c r="CV24" s="62"/>
      <c r="CW24" s="62"/>
      <c r="CX24" s="62"/>
      <c r="CY24" s="239"/>
      <c r="CZ24" s="239"/>
      <c r="DA24" s="242"/>
      <c r="DB24" s="73"/>
    </row>
    <row r="25" spans="1:106" ht="12.75">
      <c r="A25" s="314" t="s">
        <v>216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6"/>
    </row>
    <row r="26" spans="1:106" ht="12.75">
      <c r="A26" s="60">
        <v>12</v>
      </c>
      <c r="B26" s="238" t="s">
        <v>167</v>
      </c>
      <c r="C26" s="61"/>
      <c r="D26" s="239"/>
      <c r="E26" s="240"/>
      <c r="F26" s="62">
        <v>2</v>
      </c>
      <c r="G26" s="239"/>
      <c r="H26" s="240"/>
      <c r="I26" s="62"/>
      <c r="J26" s="239"/>
      <c r="K26" s="240"/>
      <c r="L26" s="62"/>
      <c r="M26" s="239"/>
      <c r="N26" s="240"/>
      <c r="O26" s="243"/>
      <c r="P26" s="241" t="s">
        <v>217</v>
      </c>
      <c r="Q26" s="34">
        <v>6</v>
      </c>
      <c r="R26" s="34">
        <v>180</v>
      </c>
      <c r="S26" s="61"/>
      <c r="T26" s="62"/>
      <c r="U26" s="62"/>
      <c r="V26" s="62"/>
      <c r="W26" s="62"/>
      <c r="X26" s="62"/>
      <c r="Y26" s="242"/>
      <c r="Z26" s="65"/>
      <c r="AA26" s="239"/>
      <c r="AB26" s="62"/>
      <c r="AC26" s="62"/>
      <c r="AD26" s="62"/>
      <c r="AE26" s="62"/>
      <c r="AF26" s="62"/>
      <c r="AG26" s="239"/>
      <c r="AH26" s="239"/>
      <c r="AI26" s="244"/>
      <c r="AJ26" s="61"/>
      <c r="AK26" s="239"/>
      <c r="AL26" s="62"/>
      <c r="AM26" s="62"/>
      <c r="AN26" s="62"/>
      <c r="AO26" s="62"/>
      <c r="AP26" s="62"/>
      <c r="AQ26" s="239"/>
      <c r="AR26" s="239">
        <v>180</v>
      </c>
      <c r="AS26" s="242"/>
      <c r="AT26" s="65"/>
      <c r="AU26" s="245"/>
      <c r="AV26" s="62"/>
      <c r="AW26" s="62"/>
      <c r="AX26" s="62"/>
      <c r="AY26" s="62"/>
      <c r="AZ26" s="62"/>
      <c r="BA26" s="239"/>
      <c r="BB26" s="239"/>
      <c r="BC26" s="244"/>
      <c r="BD26" s="61"/>
      <c r="BE26" s="239"/>
      <c r="BF26" s="62"/>
      <c r="BG26" s="62"/>
      <c r="BH26" s="62"/>
      <c r="BI26" s="62"/>
      <c r="BJ26" s="62"/>
      <c r="BK26" s="239"/>
      <c r="BL26" s="239"/>
      <c r="BM26" s="242"/>
      <c r="BN26" s="65"/>
      <c r="BO26" s="239"/>
      <c r="BP26" s="62"/>
      <c r="BQ26" s="62"/>
      <c r="BR26" s="62"/>
      <c r="BS26" s="62"/>
      <c r="BT26" s="62"/>
      <c r="BU26" s="239"/>
      <c r="BV26" s="239"/>
      <c r="BW26" s="244"/>
      <c r="BX26" s="61"/>
      <c r="BY26" s="239"/>
      <c r="BZ26" s="62"/>
      <c r="CA26" s="62"/>
      <c r="CB26" s="62"/>
      <c r="CC26" s="62"/>
      <c r="CD26" s="62"/>
      <c r="CE26" s="239"/>
      <c r="CF26" s="239"/>
      <c r="CG26" s="242"/>
      <c r="CH26" s="65"/>
      <c r="CI26" s="239"/>
      <c r="CJ26" s="62"/>
      <c r="CK26" s="62"/>
      <c r="CL26" s="62"/>
      <c r="CM26" s="62"/>
      <c r="CN26" s="62"/>
      <c r="CO26" s="239"/>
      <c r="CP26" s="239"/>
      <c r="CQ26" s="244"/>
      <c r="CR26" s="61"/>
      <c r="CS26" s="239"/>
      <c r="CT26" s="62"/>
      <c r="CU26" s="62"/>
      <c r="CV26" s="62"/>
      <c r="CW26" s="62"/>
      <c r="CX26" s="62"/>
      <c r="CY26" s="239"/>
      <c r="CZ26" s="239"/>
      <c r="DA26" s="242"/>
      <c r="DB26" s="73" t="s">
        <v>218</v>
      </c>
    </row>
    <row r="27" spans="1:106" ht="12.75">
      <c r="A27" s="60">
        <v>13</v>
      </c>
      <c r="B27" s="238" t="s">
        <v>219</v>
      </c>
      <c r="C27" s="61" t="s">
        <v>191</v>
      </c>
      <c r="D27" s="239">
        <v>2</v>
      </c>
      <c r="E27" s="240" t="s">
        <v>192</v>
      </c>
      <c r="F27" s="62"/>
      <c r="G27" s="239"/>
      <c r="H27" s="240"/>
      <c r="I27" s="62">
        <v>2</v>
      </c>
      <c r="J27" s="239">
        <v>1</v>
      </c>
      <c r="K27" s="240" t="s">
        <v>186</v>
      </c>
      <c r="L27" s="62"/>
      <c r="M27" s="239"/>
      <c r="N27" s="240"/>
      <c r="O27" s="243" t="s">
        <v>220</v>
      </c>
      <c r="P27" s="241" t="s">
        <v>192</v>
      </c>
      <c r="Q27" s="34">
        <v>13</v>
      </c>
      <c r="R27" s="34">
        <v>390</v>
      </c>
      <c r="S27" s="61">
        <v>128</v>
      </c>
      <c r="T27" s="62">
        <v>64</v>
      </c>
      <c r="U27" s="62">
        <v>64</v>
      </c>
      <c r="V27" s="62"/>
      <c r="W27" s="62">
        <v>162</v>
      </c>
      <c r="X27" s="62">
        <v>40</v>
      </c>
      <c r="Y27" s="242">
        <v>60</v>
      </c>
      <c r="Z27" s="65">
        <v>64</v>
      </c>
      <c r="AA27" s="239">
        <v>210</v>
      </c>
      <c r="AB27" s="62">
        <v>32</v>
      </c>
      <c r="AC27" s="62">
        <v>32</v>
      </c>
      <c r="AD27" s="62"/>
      <c r="AE27" s="62">
        <v>106</v>
      </c>
      <c r="AF27" s="62">
        <v>10</v>
      </c>
      <c r="AG27" s="239">
        <v>2</v>
      </c>
      <c r="AH27" s="239"/>
      <c r="AI27" s="244">
        <v>30</v>
      </c>
      <c r="AJ27" s="61">
        <v>64</v>
      </c>
      <c r="AK27" s="239">
        <v>180</v>
      </c>
      <c r="AL27" s="62">
        <v>32</v>
      </c>
      <c r="AM27" s="62">
        <v>32</v>
      </c>
      <c r="AN27" s="62"/>
      <c r="AO27" s="62">
        <v>56</v>
      </c>
      <c r="AP27" s="62">
        <v>30</v>
      </c>
      <c r="AQ27" s="239"/>
      <c r="AR27" s="239"/>
      <c r="AS27" s="242">
        <v>30</v>
      </c>
      <c r="AT27" s="65"/>
      <c r="AU27" s="245"/>
      <c r="AV27" s="62"/>
      <c r="AW27" s="62"/>
      <c r="AX27" s="62"/>
      <c r="AY27" s="62"/>
      <c r="AZ27" s="62"/>
      <c r="BA27" s="239"/>
      <c r="BB27" s="239"/>
      <c r="BC27" s="244"/>
      <c r="BD27" s="61"/>
      <c r="BE27" s="239"/>
      <c r="BF27" s="62"/>
      <c r="BG27" s="62"/>
      <c r="BH27" s="62"/>
      <c r="BI27" s="62"/>
      <c r="BJ27" s="62"/>
      <c r="BK27" s="239"/>
      <c r="BL27" s="239"/>
      <c r="BM27" s="242"/>
      <c r="BN27" s="65"/>
      <c r="BO27" s="239"/>
      <c r="BP27" s="62"/>
      <c r="BQ27" s="62"/>
      <c r="BR27" s="62"/>
      <c r="BS27" s="62"/>
      <c r="BT27" s="62"/>
      <c r="BU27" s="239"/>
      <c r="BV27" s="239"/>
      <c r="BW27" s="244"/>
      <c r="BX27" s="61"/>
      <c r="BY27" s="239"/>
      <c r="BZ27" s="62"/>
      <c r="CA27" s="62"/>
      <c r="CB27" s="62"/>
      <c r="CC27" s="62"/>
      <c r="CD27" s="62"/>
      <c r="CE27" s="239"/>
      <c r="CF27" s="239"/>
      <c r="CG27" s="242"/>
      <c r="CH27" s="65"/>
      <c r="CI27" s="239"/>
      <c r="CJ27" s="62"/>
      <c r="CK27" s="62"/>
      <c r="CL27" s="62"/>
      <c r="CM27" s="62"/>
      <c r="CN27" s="62"/>
      <c r="CO27" s="239"/>
      <c r="CP27" s="239"/>
      <c r="CQ27" s="244"/>
      <c r="CR27" s="61"/>
      <c r="CS27" s="239"/>
      <c r="CT27" s="62"/>
      <c r="CU27" s="62"/>
      <c r="CV27" s="62"/>
      <c r="CW27" s="62"/>
      <c r="CX27" s="62"/>
      <c r="CY27" s="239"/>
      <c r="CZ27" s="239"/>
      <c r="DA27" s="242"/>
      <c r="DB27" s="73" t="s">
        <v>218</v>
      </c>
    </row>
    <row r="28" spans="1:106" ht="22.5">
      <c r="A28" s="60">
        <v>14</v>
      </c>
      <c r="B28" s="238" t="s">
        <v>221</v>
      </c>
      <c r="C28" s="61" t="s">
        <v>209</v>
      </c>
      <c r="D28" s="239">
        <v>3</v>
      </c>
      <c r="E28" s="240" t="s">
        <v>193</v>
      </c>
      <c r="F28" s="62"/>
      <c r="G28" s="239"/>
      <c r="H28" s="240"/>
      <c r="I28" s="62">
        <v>3</v>
      </c>
      <c r="J28" s="239">
        <v>1</v>
      </c>
      <c r="K28" s="240" t="s">
        <v>190</v>
      </c>
      <c r="L28" s="62"/>
      <c r="M28" s="239"/>
      <c r="N28" s="240"/>
      <c r="O28" s="243" t="s">
        <v>222</v>
      </c>
      <c r="P28" s="241" t="s">
        <v>193</v>
      </c>
      <c r="Q28" s="34">
        <v>17</v>
      </c>
      <c r="R28" s="34">
        <v>510</v>
      </c>
      <c r="S28" s="61">
        <v>192</v>
      </c>
      <c r="T28" s="62">
        <v>96</v>
      </c>
      <c r="U28" s="62">
        <v>96</v>
      </c>
      <c r="V28" s="62"/>
      <c r="W28" s="62">
        <v>178</v>
      </c>
      <c r="X28" s="62">
        <v>50</v>
      </c>
      <c r="Y28" s="242">
        <v>90</v>
      </c>
      <c r="Z28" s="65">
        <v>64</v>
      </c>
      <c r="AA28" s="239">
        <v>210</v>
      </c>
      <c r="AB28" s="62">
        <v>32</v>
      </c>
      <c r="AC28" s="62">
        <v>32</v>
      </c>
      <c r="AD28" s="62"/>
      <c r="AE28" s="62">
        <v>106</v>
      </c>
      <c r="AF28" s="62">
        <v>10</v>
      </c>
      <c r="AG28" s="239">
        <v>2</v>
      </c>
      <c r="AH28" s="239"/>
      <c r="AI28" s="244">
        <v>30</v>
      </c>
      <c r="AJ28" s="61">
        <v>64</v>
      </c>
      <c r="AK28" s="239">
        <v>150</v>
      </c>
      <c r="AL28" s="62">
        <v>32</v>
      </c>
      <c r="AM28" s="62">
        <v>32</v>
      </c>
      <c r="AN28" s="62"/>
      <c r="AO28" s="62">
        <v>46</v>
      </c>
      <c r="AP28" s="62">
        <v>10</v>
      </c>
      <c r="AQ28" s="239">
        <v>2</v>
      </c>
      <c r="AR28" s="239"/>
      <c r="AS28" s="242">
        <v>30</v>
      </c>
      <c r="AT28" s="65">
        <v>64</v>
      </c>
      <c r="AU28" s="245">
        <v>150</v>
      </c>
      <c r="AV28" s="62">
        <v>32</v>
      </c>
      <c r="AW28" s="62">
        <v>32</v>
      </c>
      <c r="AX28" s="62"/>
      <c r="AY28" s="62">
        <v>26</v>
      </c>
      <c r="AZ28" s="62">
        <v>30</v>
      </c>
      <c r="BA28" s="239"/>
      <c r="BB28" s="239"/>
      <c r="BC28" s="244">
        <v>30</v>
      </c>
      <c r="BD28" s="61"/>
      <c r="BE28" s="239"/>
      <c r="BF28" s="62"/>
      <c r="BG28" s="62"/>
      <c r="BH28" s="62"/>
      <c r="BI28" s="62"/>
      <c r="BJ28" s="62"/>
      <c r="BK28" s="239"/>
      <c r="BL28" s="239"/>
      <c r="BM28" s="242"/>
      <c r="BN28" s="65"/>
      <c r="BO28" s="239"/>
      <c r="BP28" s="62"/>
      <c r="BQ28" s="62"/>
      <c r="BR28" s="62"/>
      <c r="BS28" s="62"/>
      <c r="BT28" s="62"/>
      <c r="BU28" s="239"/>
      <c r="BV28" s="239"/>
      <c r="BW28" s="244"/>
      <c r="BX28" s="61"/>
      <c r="BY28" s="239"/>
      <c r="BZ28" s="62"/>
      <c r="CA28" s="62"/>
      <c r="CB28" s="62"/>
      <c r="CC28" s="62"/>
      <c r="CD28" s="62"/>
      <c r="CE28" s="239"/>
      <c r="CF28" s="239"/>
      <c r="CG28" s="242"/>
      <c r="CH28" s="65"/>
      <c r="CI28" s="239"/>
      <c r="CJ28" s="62"/>
      <c r="CK28" s="62"/>
      <c r="CL28" s="62"/>
      <c r="CM28" s="62"/>
      <c r="CN28" s="62"/>
      <c r="CO28" s="239"/>
      <c r="CP28" s="239"/>
      <c r="CQ28" s="244"/>
      <c r="CR28" s="61"/>
      <c r="CS28" s="239"/>
      <c r="CT28" s="62"/>
      <c r="CU28" s="62"/>
      <c r="CV28" s="62"/>
      <c r="CW28" s="62"/>
      <c r="CX28" s="62"/>
      <c r="CY28" s="239"/>
      <c r="CZ28" s="239"/>
      <c r="DA28" s="242"/>
      <c r="DB28" s="73" t="s">
        <v>218</v>
      </c>
    </row>
    <row r="29" spans="1:106" ht="12.75">
      <c r="A29" s="60">
        <v>15</v>
      </c>
      <c r="B29" s="238" t="s">
        <v>223</v>
      </c>
      <c r="C29" s="61">
        <v>4</v>
      </c>
      <c r="D29" s="239">
        <v>1</v>
      </c>
      <c r="E29" s="240" t="s">
        <v>208</v>
      </c>
      <c r="F29" s="62"/>
      <c r="G29" s="239"/>
      <c r="H29" s="240"/>
      <c r="I29" s="62"/>
      <c r="J29" s="239"/>
      <c r="K29" s="240"/>
      <c r="L29" s="62"/>
      <c r="M29" s="239"/>
      <c r="N29" s="240"/>
      <c r="O29" s="243"/>
      <c r="P29" s="241" t="s">
        <v>208</v>
      </c>
      <c r="Q29" s="34">
        <v>4</v>
      </c>
      <c r="R29" s="34">
        <v>120</v>
      </c>
      <c r="S29" s="61">
        <v>48</v>
      </c>
      <c r="T29" s="62">
        <v>16</v>
      </c>
      <c r="U29" s="62"/>
      <c r="V29" s="62">
        <v>32</v>
      </c>
      <c r="W29" s="62">
        <v>42</v>
      </c>
      <c r="X29" s="62"/>
      <c r="Y29" s="242">
        <v>30</v>
      </c>
      <c r="Z29" s="65"/>
      <c r="AA29" s="239"/>
      <c r="AB29" s="62"/>
      <c r="AC29" s="62"/>
      <c r="AD29" s="62"/>
      <c r="AE29" s="62"/>
      <c r="AF29" s="62"/>
      <c r="AG29" s="239"/>
      <c r="AH29" s="239"/>
      <c r="AI29" s="244"/>
      <c r="AJ29" s="61"/>
      <c r="AK29" s="239"/>
      <c r="AL29" s="62"/>
      <c r="AM29" s="62"/>
      <c r="AN29" s="62"/>
      <c r="AO29" s="62"/>
      <c r="AP29" s="62"/>
      <c r="AQ29" s="239"/>
      <c r="AR29" s="239"/>
      <c r="AS29" s="242"/>
      <c r="AT29" s="65"/>
      <c r="AU29" s="245"/>
      <c r="AV29" s="62"/>
      <c r="AW29" s="62"/>
      <c r="AX29" s="62"/>
      <c r="AY29" s="62"/>
      <c r="AZ29" s="62"/>
      <c r="BA29" s="239"/>
      <c r="BB29" s="239"/>
      <c r="BC29" s="244"/>
      <c r="BD29" s="61">
        <v>48</v>
      </c>
      <c r="BE29" s="239">
        <v>120</v>
      </c>
      <c r="BF29" s="62">
        <v>16</v>
      </c>
      <c r="BG29" s="62"/>
      <c r="BH29" s="62">
        <v>32</v>
      </c>
      <c r="BI29" s="62">
        <v>42</v>
      </c>
      <c r="BJ29" s="62"/>
      <c r="BK29" s="239"/>
      <c r="BL29" s="239"/>
      <c r="BM29" s="242">
        <v>30</v>
      </c>
      <c r="BN29" s="65"/>
      <c r="BO29" s="239"/>
      <c r="BP29" s="62"/>
      <c r="BQ29" s="62"/>
      <c r="BR29" s="62"/>
      <c r="BS29" s="62"/>
      <c r="BT29" s="62"/>
      <c r="BU29" s="239"/>
      <c r="BV29" s="239"/>
      <c r="BW29" s="244"/>
      <c r="BX29" s="61"/>
      <c r="BY29" s="239"/>
      <c r="BZ29" s="62"/>
      <c r="CA29" s="62"/>
      <c r="CB29" s="62"/>
      <c r="CC29" s="62"/>
      <c r="CD29" s="62"/>
      <c r="CE29" s="239"/>
      <c r="CF29" s="239"/>
      <c r="CG29" s="242"/>
      <c r="CH29" s="65"/>
      <c r="CI29" s="239"/>
      <c r="CJ29" s="62"/>
      <c r="CK29" s="62"/>
      <c r="CL29" s="62"/>
      <c r="CM29" s="62"/>
      <c r="CN29" s="62"/>
      <c r="CO29" s="239"/>
      <c r="CP29" s="239"/>
      <c r="CQ29" s="244"/>
      <c r="CR29" s="61"/>
      <c r="CS29" s="239"/>
      <c r="CT29" s="62"/>
      <c r="CU29" s="62"/>
      <c r="CV29" s="62"/>
      <c r="CW29" s="62"/>
      <c r="CX29" s="62"/>
      <c r="CY29" s="239"/>
      <c r="CZ29" s="239"/>
      <c r="DA29" s="242"/>
      <c r="DB29" s="73" t="s">
        <v>218</v>
      </c>
    </row>
    <row r="30" spans="1:106" ht="12.75">
      <c r="A30" s="60">
        <v>16</v>
      </c>
      <c r="B30" s="238" t="s">
        <v>168</v>
      </c>
      <c r="C30" s="61"/>
      <c r="D30" s="239"/>
      <c r="E30" s="240"/>
      <c r="F30" s="62">
        <v>4</v>
      </c>
      <c r="G30" s="239"/>
      <c r="H30" s="240"/>
      <c r="I30" s="62"/>
      <c r="J30" s="239"/>
      <c r="K30" s="240"/>
      <c r="L30" s="62"/>
      <c r="M30" s="239"/>
      <c r="N30" s="240"/>
      <c r="O30" s="243"/>
      <c r="P30" s="241" t="s">
        <v>224</v>
      </c>
      <c r="Q30" s="34">
        <v>6</v>
      </c>
      <c r="R30" s="34">
        <v>180</v>
      </c>
      <c r="S30" s="61"/>
      <c r="T30" s="62"/>
      <c r="U30" s="62"/>
      <c r="V30" s="62"/>
      <c r="W30" s="62"/>
      <c r="X30" s="62"/>
      <c r="Y30" s="242"/>
      <c r="Z30" s="65"/>
      <c r="AA30" s="239"/>
      <c r="AB30" s="62"/>
      <c r="AC30" s="62"/>
      <c r="AD30" s="62"/>
      <c r="AE30" s="62"/>
      <c r="AF30" s="62"/>
      <c r="AG30" s="239"/>
      <c r="AH30" s="239"/>
      <c r="AI30" s="244"/>
      <c r="AJ30" s="61"/>
      <c r="AK30" s="239"/>
      <c r="AL30" s="62"/>
      <c r="AM30" s="62"/>
      <c r="AN30" s="62"/>
      <c r="AO30" s="62"/>
      <c r="AP30" s="62"/>
      <c r="AQ30" s="239"/>
      <c r="AR30" s="239"/>
      <c r="AS30" s="242"/>
      <c r="AT30" s="65"/>
      <c r="AU30" s="245"/>
      <c r="AV30" s="62"/>
      <c r="AW30" s="62"/>
      <c r="AX30" s="62"/>
      <c r="AY30" s="62"/>
      <c r="AZ30" s="62"/>
      <c r="BA30" s="239"/>
      <c r="BB30" s="239"/>
      <c r="BC30" s="244"/>
      <c r="BD30" s="61"/>
      <c r="BE30" s="239"/>
      <c r="BF30" s="62"/>
      <c r="BG30" s="62"/>
      <c r="BH30" s="62"/>
      <c r="BI30" s="62"/>
      <c r="BJ30" s="62"/>
      <c r="BK30" s="239"/>
      <c r="BL30" s="239">
        <v>180</v>
      </c>
      <c r="BM30" s="242"/>
      <c r="BN30" s="65"/>
      <c r="BO30" s="239"/>
      <c r="BP30" s="62"/>
      <c r="BQ30" s="62"/>
      <c r="BR30" s="62"/>
      <c r="BS30" s="62"/>
      <c r="BT30" s="62"/>
      <c r="BU30" s="239"/>
      <c r="BV30" s="239"/>
      <c r="BW30" s="244"/>
      <c r="BX30" s="61"/>
      <c r="BY30" s="239"/>
      <c r="BZ30" s="62"/>
      <c r="CA30" s="62"/>
      <c r="CB30" s="62"/>
      <c r="CC30" s="62"/>
      <c r="CD30" s="62"/>
      <c r="CE30" s="239"/>
      <c r="CF30" s="239"/>
      <c r="CG30" s="242"/>
      <c r="CH30" s="65"/>
      <c r="CI30" s="239"/>
      <c r="CJ30" s="62"/>
      <c r="CK30" s="62"/>
      <c r="CL30" s="62"/>
      <c r="CM30" s="62"/>
      <c r="CN30" s="62"/>
      <c r="CO30" s="239"/>
      <c r="CP30" s="239"/>
      <c r="CQ30" s="244"/>
      <c r="CR30" s="61"/>
      <c r="CS30" s="239"/>
      <c r="CT30" s="62"/>
      <c r="CU30" s="62"/>
      <c r="CV30" s="62"/>
      <c r="CW30" s="62"/>
      <c r="CX30" s="62"/>
      <c r="CY30" s="239"/>
      <c r="CZ30" s="239"/>
      <c r="DA30" s="242"/>
      <c r="DB30" s="73" t="s">
        <v>218</v>
      </c>
    </row>
    <row r="31" spans="1:106" ht="12.75">
      <c r="A31" s="60">
        <v>17</v>
      </c>
      <c r="B31" s="238" t="s">
        <v>285</v>
      </c>
      <c r="C31" s="61">
        <v>5</v>
      </c>
      <c r="D31" s="239">
        <v>1</v>
      </c>
      <c r="E31" s="240" t="s">
        <v>225</v>
      </c>
      <c r="F31" s="62"/>
      <c r="G31" s="239"/>
      <c r="H31" s="240"/>
      <c r="I31" s="62"/>
      <c r="J31" s="239"/>
      <c r="K31" s="240"/>
      <c r="L31" s="62"/>
      <c r="M31" s="239"/>
      <c r="N31" s="240"/>
      <c r="O31" s="243"/>
      <c r="P31" s="241" t="s">
        <v>225</v>
      </c>
      <c r="Q31" s="34">
        <v>3</v>
      </c>
      <c r="R31" s="34">
        <v>90</v>
      </c>
      <c r="S31" s="61">
        <v>32</v>
      </c>
      <c r="T31" s="62">
        <v>16</v>
      </c>
      <c r="U31" s="62"/>
      <c r="V31" s="62">
        <v>16</v>
      </c>
      <c r="W31" s="62">
        <v>28</v>
      </c>
      <c r="X31" s="62"/>
      <c r="Y31" s="242">
        <v>30</v>
      </c>
      <c r="Z31" s="65"/>
      <c r="AA31" s="239"/>
      <c r="AB31" s="62"/>
      <c r="AC31" s="62"/>
      <c r="AD31" s="62"/>
      <c r="AE31" s="62"/>
      <c r="AF31" s="62"/>
      <c r="AG31" s="239"/>
      <c r="AH31" s="239"/>
      <c r="AI31" s="244"/>
      <c r="AJ31" s="61"/>
      <c r="AK31" s="239"/>
      <c r="AL31" s="62"/>
      <c r="AM31" s="62"/>
      <c r="AN31" s="62"/>
      <c r="AO31" s="62"/>
      <c r="AP31" s="62"/>
      <c r="AQ31" s="239"/>
      <c r="AR31" s="239"/>
      <c r="AS31" s="242"/>
      <c r="AT31" s="65"/>
      <c r="AU31" s="245"/>
      <c r="AV31" s="62"/>
      <c r="AW31" s="62"/>
      <c r="AX31" s="62"/>
      <c r="AY31" s="62"/>
      <c r="AZ31" s="62"/>
      <c r="BA31" s="239"/>
      <c r="BB31" s="239"/>
      <c r="BC31" s="244"/>
      <c r="BD31" s="61"/>
      <c r="BE31" s="239"/>
      <c r="BF31" s="62"/>
      <c r="BG31" s="62"/>
      <c r="BH31" s="62"/>
      <c r="BI31" s="62"/>
      <c r="BJ31" s="62"/>
      <c r="BK31" s="239"/>
      <c r="BL31" s="239"/>
      <c r="BM31" s="242"/>
      <c r="BN31" s="65">
        <v>32</v>
      </c>
      <c r="BO31" s="239">
        <v>90</v>
      </c>
      <c r="BP31" s="62">
        <v>16</v>
      </c>
      <c r="BQ31" s="62"/>
      <c r="BR31" s="62">
        <v>16</v>
      </c>
      <c r="BS31" s="62">
        <v>28</v>
      </c>
      <c r="BT31" s="62"/>
      <c r="BU31" s="239"/>
      <c r="BV31" s="239"/>
      <c r="BW31" s="244">
        <v>30</v>
      </c>
      <c r="BX31" s="61"/>
      <c r="BY31" s="239"/>
      <c r="BZ31" s="62"/>
      <c r="CA31" s="62"/>
      <c r="CB31" s="62"/>
      <c r="CC31" s="62"/>
      <c r="CD31" s="62"/>
      <c r="CE31" s="239"/>
      <c r="CF31" s="239"/>
      <c r="CG31" s="242"/>
      <c r="CH31" s="65"/>
      <c r="CI31" s="239"/>
      <c r="CJ31" s="62"/>
      <c r="CK31" s="62"/>
      <c r="CL31" s="62"/>
      <c r="CM31" s="62"/>
      <c r="CN31" s="62"/>
      <c r="CO31" s="239"/>
      <c r="CP31" s="239"/>
      <c r="CQ31" s="244"/>
      <c r="CR31" s="61"/>
      <c r="CS31" s="239"/>
      <c r="CT31" s="62"/>
      <c r="CU31" s="62"/>
      <c r="CV31" s="62"/>
      <c r="CW31" s="62"/>
      <c r="CX31" s="62"/>
      <c r="CY31" s="239"/>
      <c r="CZ31" s="239"/>
      <c r="DA31" s="242"/>
      <c r="DB31" s="73" t="s">
        <v>218</v>
      </c>
    </row>
    <row r="32" spans="1:106" ht="12.75">
      <c r="A32" s="60">
        <v>18</v>
      </c>
      <c r="B32" s="238" t="s">
        <v>227</v>
      </c>
      <c r="C32" s="61">
        <v>5</v>
      </c>
      <c r="D32" s="239">
        <v>1</v>
      </c>
      <c r="E32" s="240" t="s">
        <v>225</v>
      </c>
      <c r="F32" s="62">
        <v>4</v>
      </c>
      <c r="G32" s="239">
        <v>1</v>
      </c>
      <c r="H32" s="240" t="s">
        <v>208</v>
      </c>
      <c r="I32" s="62">
        <v>5</v>
      </c>
      <c r="J32" s="239">
        <v>1</v>
      </c>
      <c r="K32" s="240" t="s">
        <v>225</v>
      </c>
      <c r="L32" s="62"/>
      <c r="M32" s="239"/>
      <c r="N32" s="240"/>
      <c r="O32" s="243" t="s">
        <v>228</v>
      </c>
      <c r="P32" s="241" t="s">
        <v>229</v>
      </c>
      <c r="Q32" s="34">
        <v>10</v>
      </c>
      <c r="R32" s="34">
        <v>300</v>
      </c>
      <c r="S32" s="61">
        <v>128</v>
      </c>
      <c r="T32" s="62">
        <v>48</v>
      </c>
      <c r="U32" s="62">
        <v>80</v>
      </c>
      <c r="V32" s="62"/>
      <c r="W32" s="62">
        <v>107</v>
      </c>
      <c r="X32" s="62">
        <v>35</v>
      </c>
      <c r="Y32" s="242">
        <v>30</v>
      </c>
      <c r="Z32" s="65"/>
      <c r="AA32" s="239"/>
      <c r="AB32" s="62"/>
      <c r="AC32" s="62"/>
      <c r="AD32" s="62"/>
      <c r="AE32" s="62"/>
      <c r="AF32" s="62"/>
      <c r="AG32" s="239"/>
      <c r="AH32" s="239"/>
      <c r="AI32" s="244"/>
      <c r="AJ32" s="61"/>
      <c r="AK32" s="239"/>
      <c r="AL32" s="62"/>
      <c r="AM32" s="62"/>
      <c r="AN32" s="62"/>
      <c r="AO32" s="62"/>
      <c r="AP32" s="62"/>
      <c r="AQ32" s="239"/>
      <c r="AR32" s="239"/>
      <c r="AS32" s="242"/>
      <c r="AT32" s="65"/>
      <c r="AU32" s="245"/>
      <c r="AV32" s="62"/>
      <c r="AW32" s="62"/>
      <c r="AX32" s="62"/>
      <c r="AY32" s="62"/>
      <c r="AZ32" s="62"/>
      <c r="BA32" s="239"/>
      <c r="BB32" s="239"/>
      <c r="BC32" s="244"/>
      <c r="BD32" s="61">
        <v>64</v>
      </c>
      <c r="BE32" s="239">
        <v>150</v>
      </c>
      <c r="BF32" s="62">
        <v>32</v>
      </c>
      <c r="BG32" s="62">
        <v>32</v>
      </c>
      <c r="BH32" s="62"/>
      <c r="BI32" s="62">
        <v>81</v>
      </c>
      <c r="BJ32" s="62">
        <v>5</v>
      </c>
      <c r="BK32" s="239">
        <v>1</v>
      </c>
      <c r="BL32" s="239"/>
      <c r="BM32" s="242"/>
      <c r="BN32" s="65">
        <v>64</v>
      </c>
      <c r="BO32" s="239">
        <v>150</v>
      </c>
      <c r="BP32" s="62">
        <v>16</v>
      </c>
      <c r="BQ32" s="62">
        <v>48</v>
      </c>
      <c r="BR32" s="62"/>
      <c r="BS32" s="62">
        <v>26</v>
      </c>
      <c r="BT32" s="62">
        <v>30</v>
      </c>
      <c r="BU32" s="239"/>
      <c r="BV32" s="239"/>
      <c r="BW32" s="244">
        <v>30</v>
      </c>
      <c r="BX32" s="61"/>
      <c r="BY32" s="239"/>
      <c r="BZ32" s="62"/>
      <c r="CA32" s="62"/>
      <c r="CB32" s="62"/>
      <c r="CC32" s="62"/>
      <c r="CD32" s="62"/>
      <c r="CE32" s="239"/>
      <c r="CF32" s="239"/>
      <c r="CG32" s="242"/>
      <c r="CH32" s="65"/>
      <c r="CI32" s="239"/>
      <c r="CJ32" s="62"/>
      <c r="CK32" s="62"/>
      <c r="CL32" s="62"/>
      <c r="CM32" s="62"/>
      <c r="CN32" s="62"/>
      <c r="CO32" s="239"/>
      <c r="CP32" s="239"/>
      <c r="CQ32" s="244"/>
      <c r="CR32" s="61"/>
      <c r="CS32" s="239"/>
      <c r="CT32" s="62"/>
      <c r="CU32" s="62"/>
      <c r="CV32" s="62"/>
      <c r="CW32" s="62"/>
      <c r="CX32" s="62"/>
      <c r="CY32" s="239"/>
      <c r="CZ32" s="239"/>
      <c r="DA32" s="242"/>
      <c r="DB32" s="73" t="s">
        <v>218</v>
      </c>
    </row>
    <row r="33" spans="1:106" ht="12.75">
      <c r="A33" s="60">
        <v>19</v>
      </c>
      <c r="B33" s="238" t="s">
        <v>169</v>
      </c>
      <c r="C33" s="61"/>
      <c r="D33" s="239"/>
      <c r="E33" s="240"/>
      <c r="F33" s="62">
        <v>6</v>
      </c>
      <c r="G33" s="239"/>
      <c r="H33" s="240"/>
      <c r="I33" s="62"/>
      <c r="J33" s="239"/>
      <c r="K33" s="240"/>
      <c r="L33" s="62"/>
      <c r="M33" s="239"/>
      <c r="N33" s="240"/>
      <c r="O33" s="243"/>
      <c r="P33" s="241" t="s">
        <v>230</v>
      </c>
      <c r="Q33" s="34">
        <v>6</v>
      </c>
      <c r="R33" s="34">
        <v>180</v>
      </c>
      <c r="S33" s="61"/>
      <c r="T33" s="62"/>
      <c r="U33" s="62"/>
      <c r="V33" s="62"/>
      <c r="W33" s="62"/>
      <c r="X33" s="62"/>
      <c r="Y33" s="242"/>
      <c r="Z33" s="65"/>
      <c r="AA33" s="239"/>
      <c r="AB33" s="62"/>
      <c r="AC33" s="62"/>
      <c r="AD33" s="62"/>
      <c r="AE33" s="62"/>
      <c r="AF33" s="62"/>
      <c r="AG33" s="239"/>
      <c r="AH33" s="239"/>
      <c r="AI33" s="244"/>
      <c r="AJ33" s="61"/>
      <c r="AK33" s="239"/>
      <c r="AL33" s="62"/>
      <c r="AM33" s="62"/>
      <c r="AN33" s="62"/>
      <c r="AO33" s="62"/>
      <c r="AP33" s="62"/>
      <c r="AQ33" s="239"/>
      <c r="AR33" s="239"/>
      <c r="AS33" s="242"/>
      <c r="AT33" s="65"/>
      <c r="AU33" s="245"/>
      <c r="AV33" s="62"/>
      <c r="AW33" s="62"/>
      <c r="AX33" s="62"/>
      <c r="AY33" s="62"/>
      <c r="AZ33" s="62"/>
      <c r="BA33" s="239"/>
      <c r="BB33" s="239"/>
      <c r="BC33" s="244"/>
      <c r="BD33" s="61"/>
      <c r="BE33" s="239"/>
      <c r="BF33" s="62"/>
      <c r="BG33" s="62"/>
      <c r="BH33" s="62"/>
      <c r="BI33" s="62"/>
      <c r="BJ33" s="62"/>
      <c r="BK33" s="239"/>
      <c r="BL33" s="239"/>
      <c r="BM33" s="242"/>
      <c r="BN33" s="65"/>
      <c r="BO33" s="239"/>
      <c r="BP33" s="62"/>
      <c r="BQ33" s="62"/>
      <c r="BR33" s="62"/>
      <c r="BS33" s="62"/>
      <c r="BT33" s="62"/>
      <c r="BU33" s="239"/>
      <c r="BV33" s="239"/>
      <c r="BW33" s="244"/>
      <c r="BX33" s="61"/>
      <c r="BY33" s="239"/>
      <c r="BZ33" s="62"/>
      <c r="CA33" s="62"/>
      <c r="CB33" s="62"/>
      <c r="CC33" s="62"/>
      <c r="CD33" s="62"/>
      <c r="CE33" s="239"/>
      <c r="CF33" s="239">
        <v>180</v>
      </c>
      <c r="CG33" s="242"/>
      <c r="CH33" s="65"/>
      <c r="CI33" s="239"/>
      <c r="CJ33" s="62"/>
      <c r="CK33" s="62"/>
      <c r="CL33" s="62"/>
      <c r="CM33" s="62"/>
      <c r="CN33" s="62"/>
      <c r="CO33" s="239"/>
      <c r="CP33" s="239"/>
      <c r="CQ33" s="244"/>
      <c r="CR33" s="61"/>
      <c r="CS33" s="239"/>
      <c r="CT33" s="62"/>
      <c r="CU33" s="62"/>
      <c r="CV33" s="62"/>
      <c r="CW33" s="62"/>
      <c r="CX33" s="62"/>
      <c r="CY33" s="239"/>
      <c r="CZ33" s="239"/>
      <c r="DA33" s="242"/>
      <c r="DB33" s="73" t="s">
        <v>218</v>
      </c>
    </row>
    <row r="34" spans="1:106" ht="12.75">
      <c r="A34" s="60">
        <v>20</v>
      </c>
      <c r="B34" s="238" t="s">
        <v>231</v>
      </c>
      <c r="C34" s="61" t="s">
        <v>232</v>
      </c>
      <c r="D34" s="239">
        <v>2</v>
      </c>
      <c r="E34" s="240" t="s">
        <v>233</v>
      </c>
      <c r="F34" s="62"/>
      <c r="G34" s="239"/>
      <c r="H34" s="240"/>
      <c r="I34" s="62">
        <v>6</v>
      </c>
      <c r="J34" s="239">
        <v>1</v>
      </c>
      <c r="K34" s="240" t="s">
        <v>234</v>
      </c>
      <c r="L34" s="62"/>
      <c r="M34" s="239"/>
      <c r="N34" s="240"/>
      <c r="O34" s="243" t="s">
        <v>235</v>
      </c>
      <c r="P34" s="241" t="s">
        <v>233</v>
      </c>
      <c r="Q34" s="34">
        <v>9</v>
      </c>
      <c r="R34" s="34">
        <v>270</v>
      </c>
      <c r="S34" s="61">
        <v>96</v>
      </c>
      <c r="T34" s="62">
        <v>48</v>
      </c>
      <c r="U34" s="62">
        <v>48</v>
      </c>
      <c r="V34" s="62"/>
      <c r="W34" s="62">
        <v>79</v>
      </c>
      <c r="X34" s="62">
        <v>35</v>
      </c>
      <c r="Y34" s="242">
        <v>60</v>
      </c>
      <c r="Z34" s="65"/>
      <c r="AA34" s="239"/>
      <c r="AB34" s="62"/>
      <c r="AC34" s="62"/>
      <c r="AD34" s="62"/>
      <c r="AE34" s="62"/>
      <c r="AF34" s="62"/>
      <c r="AG34" s="239"/>
      <c r="AH34" s="239"/>
      <c r="AI34" s="244"/>
      <c r="AJ34" s="61"/>
      <c r="AK34" s="239"/>
      <c r="AL34" s="62"/>
      <c r="AM34" s="62"/>
      <c r="AN34" s="62"/>
      <c r="AO34" s="62"/>
      <c r="AP34" s="62"/>
      <c r="AQ34" s="239"/>
      <c r="AR34" s="239"/>
      <c r="AS34" s="242"/>
      <c r="AT34" s="65"/>
      <c r="AU34" s="245"/>
      <c r="AV34" s="62"/>
      <c r="AW34" s="62"/>
      <c r="AX34" s="62"/>
      <c r="AY34" s="62"/>
      <c r="AZ34" s="62"/>
      <c r="BA34" s="239"/>
      <c r="BB34" s="239"/>
      <c r="BC34" s="244"/>
      <c r="BD34" s="61"/>
      <c r="BE34" s="239"/>
      <c r="BF34" s="62"/>
      <c r="BG34" s="62"/>
      <c r="BH34" s="62"/>
      <c r="BI34" s="62"/>
      <c r="BJ34" s="62"/>
      <c r="BK34" s="239"/>
      <c r="BL34" s="239"/>
      <c r="BM34" s="242"/>
      <c r="BN34" s="65">
        <v>32</v>
      </c>
      <c r="BO34" s="239">
        <v>120</v>
      </c>
      <c r="BP34" s="62">
        <v>16</v>
      </c>
      <c r="BQ34" s="62">
        <v>16</v>
      </c>
      <c r="BR34" s="62"/>
      <c r="BS34" s="62">
        <v>53</v>
      </c>
      <c r="BT34" s="62">
        <v>5</v>
      </c>
      <c r="BU34" s="239">
        <v>1</v>
      </c>
      <c r="BV34" s="239"/>
      <c r="BW34" s="244">
        <v>30</v>
      </c>
      <c r="BX34" s="61">
        <v>64</v>
      </c>
      <c r="BY34" s="239">
        <v>150</v>
      </c>
      <c r="BZ34" s="62">
        <v>32</v>
      </c>
      <c r="CA34" s="62">
        <v>32</v>
      </c>
      <c r="CB34" s="62"/>
      <c r="CC34" s="62">
        <v>26</v>
      </c>
      <c r="CD34" s="62">
        <v>30</v>
      </c>
      <c r="CE34" s="239"/>
      <c r="CF34" s="239"/>
      <c r="CG34" s="242">
        <v>30</v>
      </c>
      <c r="CH34" s="65"/>
      <c r="CI34" s="239"/>
      <c r="CJ34" s="62"/>
      <c r="CK34" s="62"/>
      <c r="CL34" s="62"/>
      <c r="CM34" s="62"/>
      <c r="CN34" s="62"/>
      <c r="CO34" s="239"/>
      <c r="CP34" s="239"/>
      <c r="CQ34" s="244"/>
      <c r="CR34" s="61"/>
      <c r="CS34" s="239"/>
      <c r="CT34" s="62"/>
      <c r="CU34" s="62"/>
      <c r="CV34" s="62"/>
      <c r="CW34" s="62"/>
      <c r="CX34" s="62"/>
      <c r="CY34" s="239"/>
      <c r="CZ34" s="239"/>
      <c r="DA34" s="242"/>
      <c r="DB34" s="73" t="s">
        <v>218</v>
      </c>
    </row>
    <row r="35" spans="1:106" ht="12.75">
      <c r="A35" s="60">
        <v>21</v>
      </c>
      <c r="B35" s="238" t="s">
        <v>236</v>
      </c>
      <c r="C35" s="61">
        <v>6</v>
      </c>
      <c r="D35" s="239">
        <v>1</v>
      </c>
      <c r="E35" s="240" t="s">
        <v>234</v>
      </c>
      <c r="F35" s="62">
        <v>5</v>
      </c>
      <c r="G35" s="239">
        <v>1</v>
      </c>
      <c r="H35" s="240" t="s">
        <v>225</v>
      </c>
      <c r="I35" s="62">
        <v>6</v>
      </c>
      <c r="J35" s="239">
        <v>1</v>
      </c>
      <c r="K35" s="240" t="s">
        <v>234</v>
      </c>
      <c r="L35" s="62"/>
      <c r="M35" s="239"/>
      <c r="N35" s="240"/>
      <c r="O35" s="243" t="s">
        <v>235</v>
      </c>
      <c r="P35" s="241" t="s">
        <v>233</v>
      </c>
      <c r="Q35" s="34">
        <v>8</v>
      </c>
      <c r="R35" s="34">
        <v>240</v>
      </c>
      <c r="S35" s="61">
        <v>112</v>
      </c>
      <c r="T35" s="62">
        <v>48</v>
      </c>
      <c r="U35" s="62"/>
      <c r="V35" s="62">
        <v>64</v>
      </c>
      <c r="W35" s="62">
        <v>63</v>
      </c>
      <c r="X35" s="62">
        <v>35</v>
      </c>
      <c r="Y35" s="242">
        <v>30</v>
      </c>
      <c r="Z35" s="65"/>
      <c r="AA35" s="239"/>
      <c r="AB35" s="62"/>
      <c r="AC35" s="62"/>
      <c r="AD35" s="62"/>
      <c r="AE35" s="62"/>
      <c r="AF35" s="62"/>
      <c r="AG35" s="239"/>
      <c r="AH35" s="239"/>
      <c r="AI35" s="244"/>
      <c r="AJ35" s="61"/>
      <c r="AK35" s="239"/>
      <c r="AL35" s="62"/>
      <c r="AM35" s="62"/>
      <c r="AN35" s="62"/>
      <c r="AO35" s="62"/>
      <c r="AP35" s="62"/>
      <c r="AQ35" s="239"/>
      <c r="AR35" s="239"/>
      <c r="AS35" s="242"/>
      <c r="AT35" s="65"/>
      <c r="AU35" s="245"/>
      <c r="AV35" s="62"/>
      <c r="AW35" s="62"/>
      <c r="AX35" s="62"/>
      <c r="AY35" s="62"/>
      <c r="AZ35" s="62"/>
      <c r="BA35" s="239"/>
      <c r="BB35" s="239"/>
      <c r="BC35" s="244"/>
      <c r="BD35" s="61"/>
      <c r="BE35" s="239"/>
      <c r="BF35" s="62"/>
      <c r="BG35" s="62"/>
      <c r="BH35" s="62"/>
      <c r="BI35" s="62"/>
      <c r="BJ35" s="62"/>
      <c r="BK35" s="239"/>
      <c r="BL35" s="239"/>
      <c r="BM35" s="242"/>
      <c r="BN35" s="65">
        <v>64</v>
      </c>
      <c r="BO35" s="239">
        <v>120</v>
      </c>
      <c r="BP35" s="62">
        <v>32</v>
      </c>
      <c r="BQ35" s="62"/>
      <c r="BR35" s="62">
        <v>32</v>
      </c>
      <c r="BS35" s="62">
        <v>51</v>
      </c>
      <c r="BT35" s="62">
        <v>5</v>
      </c>
      <c r="BU35" s="239">
        <v>1</v>
      </c>
      <c r="BV35" s="239"/>
      <c r="BW35" s="244"/>
      <c r="BX35" s="61">
        <v>48</v>
      </c>
      <c r="BY35" s="239">
        <v>120</v>
      </c>
      <c r="BZ35" s="62">
        <v>16</v>
      </c>
      <c r="CA35" s="62"/>
      <c r="CB35" s="62">
        <v>32</v>
      </c>
      <c r="CC35" s="62">
        <v>12</v>
      </c>
      <c r="CD35" s="62">
        <v>30</v>
      </c>
      <c r="CE35" s="239"/>
      <c r="CF35" s="239"/>
      <c r="CG35" s="242">
        <v>30</v>
      </c>
      <c r="CH35" s="65"/>
      <c r="CI35" s="239"/>
      <c r="CJ35" s="62"/>
      <c r="CK35" s="62"/>
      <c r="CL35" s="62"/>
      <c r="CM35" s="62"/>
      <c r="CN35" s="62"/>
      <c r="CO35" s="239"/>
      <c r="CP35" s="239"/>
      <c r="CQ35" s="244"/>
      <c r="CR35" s="61"/>
      <c r="CS35" s="239"/>
      <c r="CT35" s="62"/>
      <c r="CU35" s="62"/>
      <c r="CV35" s="62"/>
      <c r="CW35" s="62"/>
      <c r="CX35" s="62"/>
      <c r="CY35" s="239"/>
      <c r="CZ35" s="239"/>
      <c r="DA35" s="242"/>
      <c r="DB35" s="73" t="s">
        <v>218</v>
      </c>
    </row>
    <row r="36" spans="1:106" ht="12.75">
      <c r="A36" s="60">
        <v>22</v>
      </c>
      <c r="B36" s="238" t="s">
        <v>237</v>
      </c>
      <c r="C36" s="61">
        <v>6</v>
      </c>
      <c r="D36" s="239">
        <v>1</v>
      </c>
      <c r="E36" s="240" t="s">
        <v>234</v>
      </c>
      <c r="F36" s="62"/>
      <c r="G36" s="239"/>
      <c r="H36" s="240"/>
      <c r="I36" s="62"/>
      <c r="J36" s="239"/>
      <c r="K36" s="240"/>
      <c r="L36" s="62"/>
      <c r="M36" s="239"/>
      <c r="N36" s="240"/>
      <c r="O36" s="243"/>
      <c r="P36" s="241" t="s">
        <v>234</v>
      </c>
      <c r="Q36" s="34">
        <v>3</v>
      </c>
      <c r="R36" s="34">
        <v>90</v>
      </c>
      <c r="S36" s="61">
        <v>32</v>
      </c>
      <c r="T36" s="62">
        <v>16</v>
      </c>
      <c r="U36" s="62"/>
      <c r="V36" s="62">
        <v>16</v>
      </c>
      <c r="W36" s="62">
        <v>28</v>
      </c>
      <c r="X36" s="62"/>
      <c r="Y36" s="242">
        <v>30</v>
      </c>
      <c r="Z36" s="65"/>
      <c r="AA36" s="239"/>
      <c r="AB36" s="62"/>
      <c r="AC36" s="62"/>
      <c r="AD36" s="62"/>
      <c r="AE36" s="62"/>
      <c r="AF36" s="62"/>
      <c r="AG36" s="239"/>
      <c r="AH36" s="239"/>
      <c r="AI36" s="244"/>
      <c r="AJ36" s="61"/>
      <c r="AK36" s="239"/>
      <c r="AL36" s="62"/>
      <c r="AM36" s="62"/>
      <c r="AN36" s="62"/>
      <c r="AO36" s="62"/>
      <c r="AP36" s="62"/>
      <c r="AQ36" s="239"/>
      <c r="AR36" s="239"/>
      <c r="AS36" s="242"/>
      <c r="AT36" s="65"/>
      <c r="AU36" s="245"/>
      <c r="AV36" s="62"/>
      <c r="AW36" s="62"/>
      <c r="AX36" s="62"/>
      <c r="AY36" s="62"/>
      <c r="AZ36" s="62"/>
      <c r="BA36" s="239"/>
      <c r="BB36" s="239"/>
      <c r="BC36" s="244"/>
      <c r="BD36" s="61"/>
      <c r="BE36" s="239"/>
      <c r="BF36" s="62"/>
      <c r="BG36" s="62"/>
      <c r="BH36" s="62"/>
      <c r="BI36" s="62"/>
      <c r="BJ36" s="62"/>
      <c r="BK36" s="239"/>
      <c r="BL36" s="239"/>
      <c r="BM36" s="242"/>
      <c r="BN36" s="65"/>
      <c r="BO36" s="239"/>
      <c r="BP36" s="62"/>
      <c r="BQ36" s="62"/>
      <c r="BR36" s="62"/>
      <c r="BS36" s="62"/>
      <c r="BT36" s="62"/>
      <c r="BU36" s="239"/>
      <c r="BV36" s="239"/>
      <c r="BW36" s="244"/>
      <c r="BX36" s="61">
        <v>32</v>
      </c>
      <c r="BY36" s="239">
        <v>90</v>
      </c>
      <c r="BZ36" s="62">
        <v>16</v>
      </c>
      <c r="CA36" s="62"/>
      <c r="CB36" s="62">
        <v>16</v>
      </c>
      <c r="CC36" s="62">
        <v>28</v>
      </c>
      <c r="CD36" s="62"/>
      <c r="CE36" s="239"/>
      <c r="CF36" s="239"/>
      <c r="CG36" s="242">
        <v>30</v>
      </c>
      <c r="CH36" s="65"/>
      <c r="CI36" s="239"/>
      <c r="CJ36" s="62"/>
      <c r="CK36" s="62"/>
      <c r="CL36" s="62"/>
      <c r="CM36" s="62"/>
      <c r="CN36" s="62"/>
      <c r="CO36" s="239"/>
      <c r="CP36" s="239"/>
      <c r="CQ36" s="244"/>
      <c r="CR36" s="61"/>
      <c r="CS36" s="239"/>
      <c r="CT36" s="62"/>
      <c r="CU36" s="62"/>
      <c r="CV36" s="62"/>
      <c r="CW36" s="62"/>
      <c r="CX36" s="62"/>
      <c r="CY36" s="239"/>
      <c r="CZ36" s="239"/>
      <c r="DA36" s="242"/>
      <c r="DB36" s="73" t="s">
        <v>238</v>
      </c>
    </row>
    <row r="37" spans="1:106" ht="12.75">
      <c r="A37" s="60">
        <v>23</v>
      </c>
      <c r="B37" s="238" t="s">
        <v>239</v>
      </c>
      <c r="C37" s="61"/>
      <c r="D37" s="239"/>
      <c r="E37" s="240"/>
      <c r="F37" s="62">
        <v>7</v>
      </c>
      <c r="G37" s="239">
        <v>1</v>
      </c>
      <c r="H37" s="240" t="s">
        <v>240</v>
      </c>
      <c r="I37" s="62"/>
      <c r="J37" s="239"/>
      <c r="K37" s="240"/>
      <c r="L37" s="62"/>
      <c r="M37" s="239"/>
      <c r="N37" s="240"/>
      <c r="O37" s="243" t="s">
        <v>241</v>
      </c>
      <c r="P37" s="241" t="s">
        <v>240</v>
      </c>
      <c r="Q37" s="34">
        <v>4</v>
      </c>
      <c r="R37" s="34">
        <v>120</v>
      </c>
      <c r="S37" s="61">
        <v>32</v>
      </c>
      <c r="T37" s="62">
        <v>16</v>
      </c>
      <c r="U37" s="62"/>
      <c r="V37" s="62">
        <v>16</v>
      </c>
      <c r="W37" s="62">
        <v>83</v>
      </c>
      <c r="X37" s="62">
        <v>5</v>
      </c>
      <c r="Y37" s="242"/>
      <c r="Z37" s="65"/>
      <c r="AA37" s="239"/>
      <c r="AB37" s="62"/>
      <c r="AC37" s="62"/>
      <c r="AD37" s="62"/>
      <c r="AE37" s="62"/>
      <c r="AF37" s="62"/>
      <c r="AG37" s="239"/>
      <c r="AH37" s="239"/>
      <c r="AI37" s="244"/>
      <c r="AJ37" s="61"/>
      <c r="AK37" s="239"/>
      <c r="AL37" s="62"/>
      <c r="AM37" s="62"/>
      <c r="AN37" s="62"/>
      <c r="AO37" s="62"/>
      <c r="AP37" s="62"/>
      <c r="AQ37" s="239"/>
      <c r="AR37" s="239"/>
      <c r="AS37" s="242"/>
      <c r="AT37" s="65"/>
      <c r="AU37" s="245"/>
      <c r="AV37" s="62"/>
      <c r="AW37" s="62"/>
      <c r="AX37" s="62"/>
      <c r="AY37" s="62"/>
      <c r="AZ37" s="62"/>
      <c r="BA37" s="239"/>
      <c r="BB37" s="239"/>
      <c r="BC37" s="244"/>
      <c r="BD37" s="61"/>
      <c r="BE37" s="239"/>
      <c r="BF37" s="62"/>
      <c r="BG37" s="62"/>
      <c r="BH37" s="62"/>
      <c r="BI37" s="62"/>
      <c r="BJ37" s="62"/>
      <c r="BK37" s="239"/>
      <c r="BL37" s="239"/>
      <c r="BM37" s="242"/>
      <c r="BN37" s="65"/>
      <c r="BO37" s="239"/>
      <c r="BP37" s="62"/>
      <c r="BQ37" s="62"/>
      <c r="BR37" s="62"/>
      <c r="BS37" s="62"/>
      <c r="BT37" s="62"/>
      <c r="BU37" s="239"/>
      <c r="BV37" s="239"/>
      <c r="BW37" s="244"/>
      <c r="BX37" s="61"/>
      <c r="BY37" s="239"/>
      <c r="BZ37" s="62"/>
      <c r="CA37" s="62"/>
      <c r="CB37" s="62"/>
      <c r="CC37" s="62"/>
      <c r="CD37" s="62"/>
      <c r="CE37" s="239"/>
      <c r="CF37" s="239"/>
      <c r="CG37" s="242"/>
      <c r="CH37" s="65">
        <v>32</v>
      </c>
      <c r="CI37" s="239">
        <v>120</v>
      </c>
      <c r="CJ37" s="62">
        <v>16</v>
      </c>
      <c r="CK37" s="62"/>
      <c r="CL37" s="62">
        <v>16</v>
      </c>
      <c r="CM37" s="62">
        <v>83</v>
      </c>
      <c r="CN37" s="62">
        <v>5</v>
      </c>
      <c r="CO37" s="239">
        <v>1</v>
      </c>
      <c r="CP37" s="239"/>
      <c r="CQ37" s="244"/>
      <c r="CR37" s="61"/>
      <c r="CS37" s="239"/>
      <c r="CT37" s="62"/>
      <c r="CU37" s="62"/>
      <c r="CV37" s="62"/>
      <c r="CW37" s="62"/>
      <c r="CX37" s="62"/>
      <c r="CY37" s="239"/>
      <c r="CZ37" s="239"/>
      <c r="DA37" s="242"/>
      <c r="DB37" s="73" t="s">
        <v>201</v>
      </c>
    </row>
    <row r="38" spans="1:106" ht="12.75">
      <c r="A38" s="60">
        <v>24</v>
      </c>
      <c r="B38" s="238" t="s">
        <v>242</v>
      </c>
      <c r="C38" s="61">
        <v>7</v>
      </c>
      <c r="D38" s="239">
        <v>1</v>
      </c>
      <c r="E38" s="240" t="s">
        <v>240</v>
      </c>
      <c r="F38" s="62"/>
      <c r="G38" s="239"/>
      <c r="H38" s="240"/>
      <c r="I38" s="62"/>
      <c r="J38" s="239"/>
      <c r="K38" s="240"/>
      <c r="L38" s="62"/>
      <c r="M38" s="239"/>
      <c r="N38" s="240"/>
      <c r="O38" s="243"/>
      <c r="P38" s="241" t="s">
        <v>240</v>
      </c>
      <c r="Q38" s="34">
        <v>3</v>
      </c>
      <c r="R38" s="34">
        <v>90</v>
      </c>
      <c r="S38" s="61">
        <v>32</v>
      </c>
      <c r="T38" s="62">
        <v>16</v>
      </c>
      <c r="U38" s="62"/>
      <c r="V38" s="62">
        <v>16</v>
      </c>
      <c r="W38" s="62">
        <v>28</v>
      </c>
      <c r="X38" s="62"/>
      <c r="Y38" s="242">
        <v>30</v>
      </c>
      <c r="Z38" s="65"/>
      <c r="AA38" s="239"/>
      <c r="AB38" s="62"/>
      <c r="AC38" s="62"/>
      <c r="AD38" s="62"/>
      <c r="AE38" s="62"/>
      <c r="AF38" s="62"/>
      <c r="AG38" s="239"/>
      <c r="AH38" s="239"/>
      <c r="AI38" s="244"/>
      <c r="AJ38" s="61"/>
      <c r="AK38" s="239"/>
      <c r="AL38" s="62"/>
      <c r="AM38" s="62"/>
      <c r="AN38" s="62"/>
      <c r="AO38" s="62"/>
      <c r="AP38" s="62"/>
      <c r="AQ38" s="239"/>
      <c r="AR38" s="239"/>
      <c r="AS38" s="242"/>
      <c r="AT38" s="65"/>
      <c r="AU38" s="245"/>
      <c r="AV38" s="62"/>
      <c r="AW38" s="62"/>
      <c r="AX38" s="62"/>
      <c r="AY38" s="62"/>
      <c r="AZ38" s="62"/>
      <c r="BA38" s="239"/>
      <c r="BB38" s="239"/>
      <c r="BC38" s="244"/>
      <c r="BD38" s="61"/>
      <c r="BE38" s="239"/>
      <c r="BF38" s="62"/>
      <c r="BG38" s="62"/>
      <c r="BH38" s="62"/>
      <c r="BI38" s="62"/>
      <c r="BJ38" s="62"/>
      <c r="BK38" s="239"/>
      <c r="BL38" s="239"/>
      <c r="BM38" s="242"/>
      <c r="BN38" s="65"/>
      <c r="BO38" s="239"/>
      <c r="BP38" s="62"/>
      <c r="BQ38" s="62"/>
      <c r="BR38" s="62"/>
      <c r="BS38" s="62"/>
      <c r="BT38" s="62"/>
      <c r="BU38" s="239"/>
      <c r="BV38" s="239"/>
      <c r="BW38" s="244"/>
      <c r="BX38" s="61"/>
      <c r="BY38" s="239"/>
      <c r="BZ38" s="62"/>
      <c r="CA38" s="62"/>
      <c r="CB38" s="62"/>
      <c r="CC38" s="62"/>
      <c r="CD38" s="62"/>
      <c r="CE38" s="239"/>
      <c r="CF38" s="239"/>
      <c r="CG38" s="242"/>
      <c r="CH38" s="65">
        <v>32</v>
      </c>
      <c r="CI38" s="239">
        <v>90</v>
      </c>
      <c r="CJ38" s="62">
        <v>16</v>
      </c>
      <c r="CK38" s="62"/>
      <c r="CL38" s="62">
        <v>16</v>
      </c>
      <c r="CM38" s="62">
        <v>28</v>
      </c>
      <c r="CN38" s="62"/>
      <c r="CO38" s="239"/>
      <c r="CP38" s="239"/>
      <c r="CQ38" s="244">
        <v>30</v>
      </c>
      <c r="CR38" s="61"/>
      <c r="CS38" s="239"/>
      <c r="CT38" s="62"/>
      <c r="CU38" s="62"/>
      <c r="CV38" s="62"/>
      <c r="CW38" s="62"/>
      <c r="CX38" s="62"/>
      <c r="CY38" s="239"/>
      <c r="CZ38" s="239"/>
      <c r="DA38" s="242"/>
      <c r="DB38" s="73" t="s">
        <v>218</v>
      </c>
    </row>
    <row r="39" spans="1:106" ht="12.75">
      <c r="A39" s="60">
        <v>25</v>
      </c>
      <c r="B39" s="238" t="s">
        <v>243</v>
      </c>
      <c r="C39" s="61">
        <v>7</v>
      </c>
      <c r="D39" s="239">
        <v>1</v>
      </c>
      <c r="E39" s="240" t="s">
        <v>240</v>
      </c>
      <c r="F39" s="62">
        <v>6</v>
      </c>
      <c r="G39" s="239">
        <v>1</v>
      </c>
      <c r="H39" s="240" t="s">
        <v>234</v>
      </c>
      <c r="I39" s="62">
        <v>7</v>
      </c>
      <c r="J39" s="239">
        <v>1</v>
      </c>
      <c r="K39" s="240" t="s">
        <v>240</v>
      </c>
      <c r="L39" s="62"/>
      <c r="M39" s="239"/>
      <c r="N39" s="240"/>
      <c r="O39" s="243" t="s">
        <v>244</v>
      </c>
      <c r="P39" s="241" t="s">
        <v>245</v>
      </c>
      <c r="Q39" s="34">
        <v>8</v>
      </c>
      <c r="R39" s="34">
        <v>240</v>
      </c>
      <c r="S39" s="61">
        <v>96</v>
      </c>
      <c r="T39" s="62">
        <v>32</v>
      </c>
      <c r="U39" s="62">
        <v>16</v>
      </c>
      <c r="V39" s="62">
        <v>48</v>
      </c>
      <c r="W39" s="62">
        <v>79</v>
      </c>
      <c r="X39" s="62">
        <v>35</v>
      </c>
      <c r="Y39" s="242">
        <v>30</v>
      </c>
      <c r="Z39" s="65"/>
      <c r="AA39" s="239"/>
      <c r="AB39" s="62"/>
      <c r="AC39" s="62"/>
      <c r="AD39" s="62"/>
      <c r="AE39" s="62"/>
      <c r="AF39" s="62"/>
      <c r="AG39" s="239"/>
      <c r="AH39" s="239"/>
      <c r="AI39" s="244"/>
      <c r="AJ39" s="61"/>
      <c r="AK39" s="239"/>
      <c r="AL39" s="62"/>
      <c r="AM39" s="62"/>
      <c r="AN39" s="62"/>
      <c r="AO39" s="62"/>
      <c r="AP39" s="62"/>
      <c r="AQ39" s="239"/>
      <c r="AR39" s="239"/>
      <c r="AS39" s="242"/>
      <c r="AT39" s="65"/>
      <c r="AU39" s="245"/>
      <c r="AV39" s="62"/>
      <c r="AW39" s="62"/>
      <c r="AX39" s="62"/>
      <c r="AY39" s="62"/>
      <c r="AZ39" s="62"/>
      <c r="BA39" s="239"/>
      <c r="BB39" s="239"/>
      <c r="BC39" s="244"/>
      <c r="BD39" s="61"/>
      <c r="BE39" s="239"/>
      <c r="BF39" s="62"/>
      <c r="BG39" s="62"/>
      <c r="BH39" s="62"/>
      <c r="BI39" s="62"/>
      <c r="BJ39" s="62"/>
      <c r="BK39" s="239"/>
      <c r="BL39" s="239"/>
      <c r="BM39" s="242"/>
      <c r="BN39" s="65"/>
      <c r="BO39" s="239"/>
      <c r="BP39" s="62"/>
      <c r="BQ39" s="62"/>
      <c r="BR39" s="62"/>
      <c r="BS39" s="62"/>
      <c r="BT39" s="62"/>
      <c r="BU39" s="239"/>
      <c r="BV39" s="239"/>
      <c r="BW39" s="244"/>
      <c r="BX39" s="61">
        <v>48</v>
      </c>
      <c r="BY39" s="239">
        <v>90</v>
      </c>
      <c r="BZ39" s="62">
        <v>16</v>
      </c>
      <c r="CA39" s="62"/>
      <c r="CB39" s="62">
        <v>32</v>
      </c>
      <c r="CC39" s="62">
        <v>37</v>
      </c>
      <c r="CD39" s="62">
        <v>5</v>
      </c>
      <c r="CE39" s="239">
        <v>1</v>
      </c>
      <c r="CF39" s="239"/>
      <c r="CG39" s="242"/>
      <c r="CH39" s="65">
        <v>48</v>
      </c>
      <c r="CI39" s="239">
        <v>150</v>
      </c>
      <c r="CJ39" s="62">
        <v>16</v>
      </c>
      <c r="CK39" s="62">
        <v>16</v>
      </c>
      <c r="CL39" s="62">
        <v>16</v>
      </c>
      <c r="CM39" s="62">
        <v>42</v>
      </c>
      <c r="CN39" s="62">
        <v>30</v>
      </c>
      <c r="CO39" s="239"/>
      <c r="CP39" s="239"/>
      <c r="CQ39" s="244">
        <v>30</v>
      </c>
      <c r="CR39" s="61"/>
      <c r="CS39" s="239"/>
      <c r="CT39" s="62"/>
      <c r="CU39" s="62"/>
      <c r="CV39" s="62"/>
      <c r="CW39" s="62"/>
      <c r="CX39" s="62"/>
      <c r="CY39" s="239"/>
      <c r="CZ39" s="239"/>
      <c r="DA39" s="242"/>
      <c r="DB39" s="73" t="s">
        <v>218</v>
      </c>
    </row>
    <row r="40" spans="1:106" ht="12.75">
      <c r="A40" s="60">
        <v>26</v>
      </c>
      <c r="B40" s="238" t="s">
        <v>246</v>
      </c>
      <c r="C40" s="61">
        <v>7</v>
      </c>
      <c r="D40" s="239">
        <v>1</v>
      </c>
      <c r="E40" s="240" t="s">
        <v>240</v>
      </c>
      <c r="F40" s="62">
        <v>6</v>
      </c>
      <c r="G40" s="239">
        <v>1</v>
      </c>
      <c r="H40" s="240" t="s">
        <v>234</v>
      </c>
      <c r="I40" s="62" t="s">
        <v>247</v>
      </c>
      <c r="J40" s="239">
        <v>2</v>
      </c>
      <c r="K40" s="240" t="s">
        <v>245</v>
      </c>
      <c r="L40" s="62"/>
      <c r="M40" s="239"/>
      <c r="N40" s="240"/>
      <c r="O40" s="243"/>
      <c r="P40" s="241" t="s">
        <v>245</v>
      </c>
      <c r="Q40" s="34">
        <v>8</v>
      </c>
      <c r="R40" s="34">
        <v>240</v>
      </c>
      <c r="S40" s="61">
        <v>80</v>
      </c>
      <c r="T40" s="62">
        <v>48</v>
      </c>
      <c r="U40" s="62"/>
      <c r="V40" s="62">
        <v>32</v>
      </c>
      <c r="W40" s="62">
        <v>70</v>
      </c>
      <c r="X40" s="62">
        <v>60</v>
      </c>
      <c r="Y40" s="242">
        <v>30</v>
      </c>
      <c r="Z40" s="65"/>
      <c r="AA40" s="239"/>
      <c r="AB40" s="62"/>
      <c r="AC40" s="62"/>
      <c r="AD40" s="62"/>
      <c r="AE40" s="62"/>
      <c r="AF40" s="62"/>
      <c r="AG40" s="239"/>
      <c r="AH40" s="239"/>
      <c r="AI40" s="244"/>
      <c r="AJ40" s="61"/>
      <c r="AK40" s="239"/>
      <c r="AL40" s="62"/>
      <c r="AM40" s="62"/>
      <c r="AN40" s="62"/>
      <c r="AO40" s="62"/>
      <c r="AP40" s="62"/>
      <c r="AQ40" s="239"/>
      <c r="AR40" s="239"/>
      <c r="AS40" s="242"/>
      <c r="AT40" s="65"/>
      <c r="AU40" s="245"/>
      <c r="AV40" s="62"/>
      <c r="AW40" s="62"/>
      <c r="AX40" s="62"/>
      <c r="AY40" s="62"/>
      <c r="AZ40" s="62"/>
      <c r="BA40" s="239"/>
      <c r="BB40" s="239"/>
      <c r="BC40" s="244"/>
      <c r="BD40" s="61"/>
      <c r="BE40" s="239"/>
      <c r="BF40" s="62"/>
      <c r="BG40" s="62"/>
      <c r="BH40" s="62"/>
      <c r="BI40" s="62"/>
      <c r="BJ40" s="62"/>
      <c r="BK40" s="239"/>
      <c r="BL40" s="239"/>
      <c r="BM40" s="242"/>
      <c r="BN40" s="65"/>
      <c r="BO40" s="239"/>
      <c r="BP40" s="62"/>
      <c r="BQ40" s="62"/>
      <c r="BR40" s="62"/>
      <c r="BS40" s="62"/>
      <c r="BT40" s="62"/>
      <c r="BU40" s="239"/>
      <c r="BV40" s="239"/>
      <c r="BW40" s="244"/>
      <c r="BX40" s="61">
        <v>32</v>
      </c>
      <c r="BY40" s="239">
        <v>90</v>
      </c>
      <c r="BZ40" s="62">
        <v>16</v>
      </c>
      <c r="CA40" s="62"/>
      <c r="CB40" s="62">
        <v>16</v>
      </c>
      <c r="CC40" s="62">
        <v>28</v>
      </c>
      <c r="CD40" s="62">
        <v>30</v>
      </c>
      <c r="CE40" s="239"/>
      <c r="CF40" s="239"/>
      <c r="CG40" s="242"/>
      <c r="CH40" s="65">
        <v>48</v>
      </c>
      <c r="CI40" s="239">
        <v>150</v>
      </c>
      <c r="CJ40" s="62">
        <v>32</v>
      </c>
      <c r="CK40" s="62"/>
      <c r="CL40" s="62">
        <v>16</v>
      </c>
      <c r="CM40" s="62">
        <v>42</v>
      </c>
      <c r="CN40" s="62">
        <v>30</v>
      </c>
      <c r="CO40" s="239"/>
      <c r="CP40" s="239"/>
      <c r="CQ40" s="244">
        <v>30</v>
      </c>
      <c r="CR40" s="61"/>
      <c r="CS40" s="239"/>
      <c r="CT40" s="62"/>
      <c r="CU40" s="62"/>
      <c r="CV40" s="62"/>
      <c r="CW40" s="62"/>
      <c r="CX40" s="62"/>
      <c r="CY40" s="239"/>
      <c r="CZ40" s="239"/>
      <c r="DA40" s="242"/>
      <c r="DB40" s="73" t="s">
        <v>218</v>
      </c>
    </row>
    <row r="41" spans="1:106" ht="12.75">
      <c r="A41" s="60">
        <v>27</v>
      </c>
      <c r="B41" s="238" t="s">
        <v>248</v>
      </c>
      <c r="C41" s="61">
        <v>7</v>
      </c>
      <c r="D41" s="239">
        <v>1</v>
      </c>
      <c r="E41" s="240" t="s">
        <v>240</v>
      </c>
      <c r="F41" s="62"/>
      <c r="G41" s="239"/>
      <c r="H41" s="240"/>
      <c r="I41" s="62"/>
      <c r="J41" s="239"/>
      <c r="K41" s="240"/>
      <c r="L41" s="62"/>
      <c r="M41" s="239"/>
      <c r="N41" s="240"/>
      <c r="O41" s="243"/>
      <c r="P41" s="241" t="s">
        <v>240</v>
      </c>
      <c r="Q41" s="34">
        <v>4</v>
      </c>
      <c r="R41" s="34">
        <v>120</v>
      </c>
      <c r="S41" s="61">
        <v>64</v>
      </c>
      <c r="T41" s="62">
        <v>32</v>
      </c>
      <c r="U41" s="62">
        <v>32</v>
      </c>
      <c r="V41" s="62"/>
      <c r="W41" s="62">
        <v>26</v>
      </c>
      <c r="X41" s="62"/>
      <c r="Y41" s="242">
        <v>30</v>
      </c>
      <c r="Z41" s="65"/>
      <c r="AA41" s="239"/>
      <c r="AB41" s="62"/>
      <c r="AC41" s="62"/>
      <c r="AD41" s="62"/>
      <c r="AE41" s="62"/>
      <c r="AF41" s="62"/>
      <c r="AG41" s="239"/>
      <c r="AH41" s="239"/>
      <c r="AI41" s="244"/>
      <c r="AJ41" s="61"/>
      <c r="AK41" s="239"/>
      <c r="AL41" s="62"/>
      <c r="AM41" s="62"/>
      <c r="AN41" s="62"/>
      <c r="AO41" s="62"/>
      <c r="AP41" s="62"/>
      <c r="AQ41" s="239"/>
      <c r="AR41" s="239"/>
      <c r="AS41" s="242"/>
      <c r="AT41" s="65"/>
      <c r="AU41" s="245"/>
      <c r="AV41" s="62"/>
      <c r="AW41" s="62"/>
      <c r="AX41" s="62"/>
      <c r="AY41" s="62"/>
      <c r="AZ41" s="62"/>
      <c r="BA41" s="239"/>
      <c r="BB41" s="239"/>
      <c r="BC41" s="244"/>
      <c r="BD41" s="61"/>
      <c r="BE41" s="239"/>
      <c r="BF41" s="62"/>
      <c r="BG41" s="62"/>
      <c r="BH41" s="62"/>
      <c r="BI41" s="62"/>
      <c r="BJ41" s="62"/>
      <c r="BK41" s="239"/>
      <c r="BL41" s="239"/>
      <c r="BM41" s="242"/>
      <c r="BN41" s="65"/>
      <c r="BO41" s="239"/>
      <c r="BP41" s="62"/>
      <c r="BQ41" s="62"/>
      <c r="BR41" s="62"/>
      <c r="BS41" s="62"/>
      <c r="BT41" s="62"/>
      <c r="BU41" s="239"/>
      <c r="BV41" s="239"/>
      <c r="BW41" s="244"/>
      <c r="BX41" s="61"/>
      <c r="BY41" s="239"/>
      <c r="BZ41" s="62"/>
      <c r="CA41" s="62"/>
      <c r="CB41" s="62"/>
      <c r="CC41" s="62"/>
      <c r="CD41" s="62"/>
      <c r="CE41" s="239"/>
      <c r="CF41" s="239"/>
      <c r="CG41" s="242"/>
      <c r="CH41" s="65">
        <v>64</v>
      </c>
      <c r="CI41" s="239">
        <v>120</v>
      </c>
      <c r="CJ41" s="62">
        <v>32</v>
      </c>
      <c r="CK41" s="62">
        <v>32</v>
      </c>
      <c r="CL41" s="62"/>
      <c r="CM41" s="62">
        <v>26</v>
      </c>
      <c r="CN41" s="62"/>
      <c r="CO41" s="239"/>
      <c r="CP41" s="239"/>
      <c r="CQ41" s="244">
        <v>30</v>
      </c>
      <c r="CR41" s="61"/>
      <c r="CS41" s="239"/>
      <c r="CT41" s="62"/>
      <c r="CU41" s="62"/>
      <c r="CV41" s="62"/>
      <c r="CW41" s="62"/>
      <c r="CX41" s="62"/>
      <c r="CY41" s="239"/>
      <c r="CZ41" s="239"/>
      <c r="DA41" s="242"/>
      <c r="DB41" s="73" t="s">
        <v>218</v>
      </c>
    </row>
    <row r="42" spans="1:106" ht="12.75">
      <c r="A42" s="60">
        <v>28</v>
      </c>
      <c r="B42" s="238" t="s">
        <v>249</v>
      </c>
      <c r="C42" s="61"/>
      <c r="D42" s="239"/>
      <c r="E42" s="240"/>
      <c r="F42" s="62"/>
      <c r="G42" s="239"/>
      <c r="H42" s="240"/>
      <c r="I42" s="62"/>
      <c r="J42" s="239"/>
      <c r="K42" s="240"/>
      <c r="L42" s="62"/>
      <c r="M42" s="239"/>
      <c r="N42" s="240"/>
      <c r="O42" s="243"/>
      <c r="P42" s="241" t="s">
        <v>250</v>
      </c>
      <c r="Q42" s="34">
        <v>13</v>
      </c>
      <c r="R42" s="34">
        <v>390</v>
      </c>
      <c r="S42" s="61"/>
      <c r="T42" s="62"/>
      <c r="U42" s="62"/>
      <c r="V42" s="62"/>
      <c r="W42" s="62">
        <v>390</v>
      </c>
      <c r="X42" s="62"/>
      <c r="Y42" s="242"/>
      <c r="Z42" s="65"/>
      <c r="AA42" s="239"/>
      <c r="AB42" s="62"/>
      <c r="AC42" s="62"/>
      <c r="AD42" s="62"/>
      <c r="AE42" s="62"/>
      <c r="AF42" s="62"/>
      <c r="AG42" s="239"/>
      <c r="AH42" s="239"/>
      <c r="AI42" s="244"/>
      <c r="AJ42" s="61"/>
      <c r="AK42" s="239"/>
      <c r="AL42" s="62"/>
      <c r="AM42" s="62"/>
      <c r="AN42" s="62"/>
      <c r="AO42" s="62"/>
      <c r="AP42" s="62"/>
      <c r="AQ42" s="239"/>
      <c r="AR42" s="239"/>
      <c r="AS42" s="242"/>
      <c r="AT42" s="65"/>
      <c r="AU42" s="245"/>
      <c r="AV42" s="62"/>
      <c r="AW42" s="62"/>
      <c r="AX42" s="62"/>
      <c r="AY42" s="62"/>
      <c r="AZ42" s="62"/>
      <c r="BA42" s="239"/>
      <c r="BB42" s="239"/>
      <c r="BC42" s="244"/>
      <c r="BD42" s="61"/>
      <c r="BE42" s="239"/>
      <c r="BF42" s="62"/>
      <c r="BG42" s="62"/>
      <c r="BH42" s="62"/>
      <c r="BI42" s="62"/>
      <c r="BJ42" s="62"/>
      <c r="BK42" s="239"/>
      <c r="BL42" s="239"/>
      <c r="BM42" s="242"/>
      <c r="BN42" s="65"/>
      <c r="BO42" s="239"/>
      <c r="BP42" s="62"/>
      <c r="BQ42" s="62"/>
      <c r="BR42" s="62"/>
      <c r="BS42" s="62"/>
      <c r="BT42" s="62"/>
      <c r="BU42" s="239"/>
      <c r="BV42" s="239"/>
      <c r="BW42" s="244"/>
      <c r="BX42" s="61"/>
      <c r="BY42" s="239"/>
      <c r="BZ42" s="62"/>
      <c r="CA42" s="62"/>
      <c r="CB42" s="62"/>
      <c r="CC42" s="62"/>
      <c r="CD42" s="62"/>
      <c r="CE42" s="239"/>
      <c r="CF42" s="239"/>
      <c r="CG42" s="242"/>
      <c r="CH42" s="65"/>
      <c r="CI42" s="239"/>
      <c r="CJ42" s="62"/>
      <c r="CK42" s="62"/>
      <c r="CL42" s="62"/>
      <c r="CM42" s="62"/>
      <c r="CN42" s="62"/>
      <c r="CO42" s="239"/>
      <c r="CP42" s="239"/>
      <c r="CQ42" s="244"/>
      <c r="CR42" s="61"/>
      <c r="CS42" s="239">
        <v>390</v>
      </c>
      <c r="CT42" s="62"/>
      <c r="CU42" s="62"/>
      <c r="CV42" s="62"/>
      <c r="CW42" s="62">
        <v>390</v>
      </c>
      <c r="CX42" s="62"/>
      <c r="CY42" s="239"/>
      <c r="CZ42" s="239"/>
      <c r="DA42" s="242"/>
      <c r="DB42" s="73" t="s">
        <v>218</v>
      </c>
    </row>
    <row r="43" spans="1:106" ht="12.75">
      <c r="A43" s="60">
        <v>29</v>
      </c>
      <c r="B43" s="238" t="s">
        <v>251</v>
      </c>
      <c r="C43" s="61"/>
      <c r="D43" s="239"/>
      <c r="E43" s="240"/>
      <c r="F43" s="62" t="s">
        <v>252</v>
      </c>
      <c r="G43" s="239">
        <v>2</v>
      </c>
      <c r="H43" s="240" t="s">
        <v>253</v>
      </c>
      <c r="I43" s="62"/>
      <c r="J43" s="239"/>
      <c r="K43" s="240"/>
      <c r="L43" s="62"/>
      <c r="M43" s="239"/>
      <c r="N43" s="240"/>
      <c r="O43" s="243"/>
      <c r="P43" s="241" t="s">
        <v>253</v>
      </c>
      <c r="Q43" s="34">
        <v>3</v>
      </c>
      <c r="R43" s="34">
        <v>90</v>
      </c>
      <c r="S43" s="61">
        <v>48</v>
      </c>
      <c r="T43" s="62"/>
      <c r="U43" s="62">
        <v>48</v>
      </c>
      <c r="V43" s="62"/>
      <c r="W43" s="62">
        <v>42</v>
      </c>
      <c r="X43" s="62"/>
      <c r="Y43" s="242"/>
      <c r="Z43" s="65"/>
      <c r="AA43" s="239"/>
      <c r="AB43" s="62"/>
      <c r="AC43" s="62"/>
      <c r="AD43" s="62"/>
      <c r="AE43" s="62"/>
      <c r="AF43" s="62"/>
      <c r="AG43" s="239"/>
      <c r="AH43" s="239"/>
      <c r="AI43" s="244"/>
      <c r="AJ43" s="61"/>
      <c r="AK43" s="239"/>
      <c r="AL43" s="62"/>
      <c r="AM43" s="62"/>
      <c r="AN43" s="62"/>
      <c r="AO43" s="62"/>
      <c r="AP43" s="62"/>
      <c r="AQ43" s="239"/>
      <c r="AR43" s="239"/>
      <c r="AS43" s="242"/>
      <c r="AT43" s="65"/>
      <c r="AU43" s="245"/>
      <c r="AV43" s="62"/>
      <c r="AW43" s="62"/>
      <c r="AX43" s="62"/>
      <c r="AY43" s="62"/>
      <c r="AZ43" s="62"/>
      <c r="BA43" s="239"/>
      <c r="BB43" s="239"/>
      <c r="BC43" s="244"/>
      <c r="BD43" s="61"/>
      <c r="BE43" s="239"/>
      <c r="BF43" s="62"/>
      <c r="BG43" s="62"/>
      <c r="BH43" s="62"/>
      <c r="BI43" s="62"/>
      <c r="BJ43" s="62"/>
      <c r="BK43" s="239"/>
      <c r="BL43" s="239"/>
      <c r="BM43" s="242"/>
      <c r="BN43" s="65"/>
      <c r="BO43" s="239"/>
      <c r="BP43" s="62"/>
      <c r="BQ43" s="62"/>
      <c r="BR43" s="62"/>
      <c r="BS43" s="62"/>
      <c r="BT43" s="62"/>
      <c r="BU43" s="239"/>
      <c r="BV43" s="239"/>
      <c r="BW43" s="244"/>
      <c r="BX43" s="61"/>
      <c r="BY43" s="239"/>
      <c r="BZ43" s="62"/>
      <c r="CA43" s="62"/>
      <c r="CB43" s="62"/>
      <c r="CC43" s="62"/>
      <c r="CD43" s="62"/>
      <c r="CE43" s="239"/>
      <c r="CF43" s="239"/>
      <c r="CG43" s="242"/>
      <c r="CH43" s="65">
        <v>32</v>
      </c>
      <c r="CI43" s="239">
        <v>60</v>
      </c>
      <c r="CJ43" s="62"/>
      <c r="CK43" s="62">
        <v>32</v>
      </c>
      <c r="CL43" s="62"/>
      <c r="CM43" s="62">
        <v>28</v>
      </c>
      <c r="CN43" s="62"/>
      <c r="CO43" s="239"/>
      <c r="CP43" s="239"/>
      <c r="CQ43" s="244"/>
      <c r="CR43" s="61">
        <v>16</v>
      </c>
      <c r="CS43" s="239">
        <v>30</v>
      </c>
      <c r="CT43" s="62"/>
      <c r="CU43" s="62">
        <v>16</v>
      </c>
      <c r="CV43" s="62"/>
      <c r="CW43" s="62">
        <v>14</v>
      </c>
      <c r="CX43" s="62"/>
      <c r="CY43" s="239"/>
      <c r="CZ43" s="239"/>
      <c r="DA43" s="242"/>
      <c r="DB43" s="73" t="s">
        <v>218</v>
      </c>
    </row>
    <row r="44" spans="1:106" ht="12.75">
      <c r="A44" s="60"/>
      <c r="B44" s="238" t="s">
        <v>215</v>
      </c>
      <c r="C44" s="61">
        <v>16</v>
      </c>
      <c r="D44" s="239">
        <v>16</v>
      </c>
      <c r="E44" s="240"/>
      <c r="F44" s="62">
        <v>7</v>
      </c>
      <c r="G44" s="239">
        <v>7</v>
      </c>
      <c r="H44" s="240"/>
      <c r="I44" s="62">
        <v>8</v>
      </c>
      <c r="J44" s="239">
        <v>8</v>
      </c>
      <c r="K44" s="240"/>
      <c r="L44" s="62"/>
      <c r="M44" s="239"/>
      <c r="N44" s="240"/>
      <c r="O44" s="243"/>
      <c r="P44" s="241"/>
      <c r="Q44" s="34">
        <v>128</v>
      </c>
      <c r="R44" s="34">
        <v>3840</v>
      </c>
      <c r="S44" s="61">
        <v>1120</v>
      </c>
      <c r="T44" s="62">
        <v>496</v>
      </c>
      <c r="U44" s="62">
        <v>384</v>
      </c>
      <c r="V44" s="62">
        <v>240</v>
      </c>
      <c r="W44" s="62">
        <v>1405</v>
      </c>
      <c r="X44" s="62">
        <v>295</v>
      </c>
      <c r="Y44" s="242">
        <v>480</v>
      </c>
      <c r="Z44" s="65">
        <v>128</v>
      </c>
      <c r="AA44" s="239">
        <v>420</v>
      </c>
      <c r="AB44" s="62">
        <v>64</v>
      </c>
      <c r="AC44" s="62">
        <v>64</v>
      </c>
      <c r="AD44" s="62"/>
      <c r="AE44" s="62">
        <v>212</v>
      </c>
      <c r="AF44" s="62">
        <v>20</v>
      </c>
      <c r="AG44" s="239">
        <v>4</v>
      </c>
      <c r="AH44" s="239"/>
      <c r="AI44" s="244">
        <v>60</v>
      </c>
      <c r="AJ44" s="61">
        <v>128</v>
      </c>
      <c r="AK44" s="239">
        <v>330</v>
      </c>
      <c r="AL44" s="62">
        <v>64</v>
      </c>
      <c r="AM44" s="62">
        <v>64</v>
      </c>
      <c r="AN44" s="62"/>
      <c r="AO44" s="62">
        <v>102</v>
      </c>
      <c r="AP44" s="62">
        <v>40</v>
      </c>
      <c r="AQ44" s="239">
        <v>2</v>
      </c>
      <c r="AR44" s="239">
        <v>180</v>
      </c>
      <c r="AS44" s="242">
        <v>60</v>
      </c>
      <c r="AT44" s="65">
        <v>64</v>
      </c>
      <c r="AU44" s="245">
        <v>150</v>
      </c>
      <c r="AV44" s="62">
        <v>32</v>
      </c>
      <c r="AW44" s="62">
        <v>32</v>
      </c>
      <c r="AX44" s="62"/>
      <c r="AY44" s="62">
        <v>26</v>
      </c>
      <c r="AZ44" s="62">
        <v>30</v>
      </c>
      <c r="BA44" s="239"/>
      <c r="BB44" s="239"/>
      <c r="BC44" s="244">
        <v>30</v>
      </c>
      <c r="BD44" s="61">
        <v>112</v>
      </c>
      <c r="BE44" s="239">
        <v>270</v>
      </c>
      <c r="BF44" s="62">
        <v>48</v>
      </c>
      <c r="BG44" s="62">
        <v>32</v>
      </c>
      <c r="BH44" s="62">
        <v>32</v>
      </c>
      <c r="BI44" s="62">
        <v>123</v>
      </c>
      <c r="BJ44" s="62">
        <v>5</v>
      </c>
      <c r="BK44" s="239">
        <v>1</v>
      </c>
      <c r="BL44" s="239">
        <v>180</v>
      </c>
      <c r="BM44" s="242">
        <v>30</v>
      </c>
      <c r="BN44" s="65">
        <v>192</v>
      </c>
      <c r="BO44" s="239">
        <v>480</v>
      </c>
      <c r="BP44" s="62">
        <v>80</v>
      </c>
      <c r="BQ44" s="62">
        <v>64</v>
      </c>
      <c r="BR44" s="62">
        <v>48</v>
      </c>
      <c r="BS44" s="62">
        <v>158</v>
      </c>
      <c r="BT44" s="62">
        <v>40</v>
      </c>
      <c r="BU44" s="239">
        <v>2</v>
      </c>
      <c r="BV44" s="239"/>
      <c r="BW44" s="244">
        <v>90</v>
      </c>
      <c r="BX44" s="61">
        <v>224</v>
      </c>
      <c r="BY44" s="239">
        <v>540</v>
      </c>
      <c r="BZ44" s="62">
        <v>96</v>
      </c>
      <c r="CA44" s="62">
        <v>32</v>
      </c>
      <c r="CB44" s="62">
        <v>96</v>
      </c>
      <c r="CC44" s="62">
        <v>131</v>
      </c>
      <c r="CD44" s="62">
        <v>95</v>
      </c>
      <c r="CE44" s="239">
        <v>1</v>
      </c>
      <c r="CF44" s="239">
        <v>180</v>
      </c>
      <c r="CG44" s="242">
        <v>90</v>
      </c>
      <c r="CH44" s="65">
        <v>256</v>
      </c>
      <c r="CI44" s="239">
        <v>690</v>
      </c>
      <c r="CJ44" s="62">
        <v>112</v>
      </c>
      <c r="CK44" s="62">
        <v>80</v>
      </c>
      <c r="CL44" s="62">
        <v>64</v>
      </c>
      <c r="CM44" s="62">
        <v>249</v>
      </c>
      <c r="CN44" s="62">
        <v>65</v>
      </c>
      <c r="CO44" s="239">
        <v>1</v>
      </c>
      <c r="CP44" s="239"/>
      <c r="CQ44" s="244">
        <v>120</v>
      </c>
      <c r="CR44" s="61">
        <v>16</v>
      </c>
      <c r="CS44" s="239">
        <v>420</v>
      </c>
      <c r="CT44" s="62"/>
      <c r="CU44" s="62">
        <v>16</v>
      </c>
      <c r="CV44" s="62"/>
      <c r="CW44" s="62">
        <v>404</v>
      </c>
      <c r="CX44" s="62"/>
      <c r="CY44" s="239"/>
      <c r="CZ44" s="239"/>
      <c r="DA44" s="242"/>
      <c r="DB44" s="73"/>
    </row>
    <row r="45" spans="1:106" ht="12.75">
      <c r="A45" s="60"/>
      <c r="B45" s="238" t="s">
        <v>254</v>
      </c>
      <c r="C45" s="61">
        <v>24</v>
      </c>
      <c r="D45" s="239">
        <v>24</v>
      </c>
      <c r="E45" s="240"/>
      <c r="F45" s="62">
        <v>18</v>
      </c>
      <c r="G45" s="239">
        <v>18</v>
      </c>
      <c r="H45" s="240"/>
      <c r="I45" s="62">
        <v>8</v>
      </c>
      <c r="J45" s="239">
        <v>8</v>
      </c>
      <c r="K45" s="240"/>
      <c r="L45" s="62"/>
      <c r="M45" s="239"/>
      <c r="N45" s="240"/>
      <c r="O45" s="243"/>
      <c r="P45" s="241"/>
      <c r="Q45" s="34">
        <v>180</v>
      </c>
      <c r="R45" s="34">
        <v>5656</v>
      </c>
      <c r="S45" s="61">
        <v>1848</v>
      </c>
      <c r="T45" s="62">
        <v>752</v>
      </c>
      <c r="U45" s="62">
        <v>504</v>
      </c>
      <c r="V45" s="62">
        <v>592</v>
      </c>
      <c r="W45" s="62">
        <v>2248</v>
      </c>
      <c r="X45" s="62">
        <v>300</v>
      </c>
      <c r="Y45" s="242">
        <v>720</v>
      </c>
      <c r="Z45" s="65">
        <v>336</v>
      </c>
      <c r="AA45" s="239">
        <v>810</v>
      </c>
      <c r="AB45" s="62">
        <v>144</v>
      </c>
      <c r="AC45" s="62">
        <v>96</v>
      </c>
      <c r="AD45" s="62">
        <v>96</v>
      </c>
      <c r="AE45" s="62">
        <v>398</v>
      </c>
      <c r="AF45" s="62">
        <v>20</v>
      </c>
      <c r="AG45" s="239">
        <v>4</v>
      </c>
      <c r="AH45" s="239"/>
      <c r="AI45" s="244">
        <v>120</v>
      </c>
      <c r="AJ45" s="61">
        <v>360</v>
      </c>
      <c r="AK45" s="239">
        <v>810</v>
      </c>
      <c r="AL45" s="62">
        <v>128</v>
      </c>
      <c r="AM45" s="62">
        <v>104</v>
      </c>
      <c r="AN45" s="62">
        <v>128</v>
      </c>
      <c r="AO45" s="62">
        <v>354</v>
      </c>
      <c r="AP45" s="62">
        <v>40</v>
      </c>
      <c r="AQ45" s="239">
        <v>2</v>
      </c>
      <c r="AR45" s="239">
        <v>180</v>
      </c>
      <c r="AS45" s="242">
        <v>120</v>
      </c>
      <c r="AT45" s="65">
        <v>288</v>
      </c>
      <c r="AU45" s="245">
        <v>690</v>
      </c>
      <c r="AV45" s="62">
        <v>128</v>
      </c>
      <c r="AW45" s="62">
        <v>80</v>
      </c>
      <c r="AX45" s="62">
        <v>80</v>
      </c>
      <c r="AY45" s="62">
        <v>311</v>
      </c>
      <c r="AZ45" s="62">
        <v>35</v>
      </c>
      <c r="BA45" s="239">
        <v>1</v>
      </c>
      <c r="BB45" s="239"/>
      <c r="BC45" s="244">
        <v>120</v>
      </c>
      <c r="BD45" s="61">
        <v>176</v>
      </c>
      <c r="BE45" s="239">
        <v>420</v>
      </c>
      <c r="BF45" s="62">
        <v>64</v>
      </c>
      <c r="BG45" s="62">
        <v>32</v>
      </c>
      <c r="BH45" s="62">
        <v>80</v>
      </c>
      <c r="BI45" s="62">
        <v>243</v>
      </c>
      <c r="BJ45" s="62">
        <v>5</v>
      </c>
      <c r="BK45" s="239">
        <v>1</v>
      </c>
      <c r="BL45" s="239">
        <v>180</v>
      </c>
      <c r="BM45" s="242">
        <v>60</v>
      </c>
      <c r="BN45" s="65">
        <v>192</v>
      </c>
      <c r="BO45" s="239">
        <v>480</v>
      </c>
      <c r="BP45" s="62">
        <v>80</v>
      </c>
      <c r="BQ45" s="62">
        <v>64</v>
      </c>
      <c r="BR45" s="62">
        <v>48</v>
      </c>
      <c r="BS45" s="62">
        <v>158</v>
      </c>
      <c r="BT45" s="62">
        <v>40</v>
      </c>
      <c r="BU45" s="239">
        <v>2</v>
      </c>
      <c r="BV45" s="239"/>
      <c r="BW45" s="244">
        <v>90</v>
      </c>
      <c r="BX45" s="61">
        <v>224</v>
      </c>
      <c r="BY45" s="239">
        <v>540</v>
      </c>
      <c r="BZ45" s="62">
        <v>96</v>
      </c>
      <c r="CA45" s="62">
        <v>32</v>
      </c>
      <c r="CB45" s="62">
        <v>96</v>
      </c>
      <c r="CC45" s="62">
        <v>131</v>
      </c>
      <c r="CD45" s="62">
        <v>95</v>
      </c>
      <c r="CE45" s="239">
        <v>1</v>
      </c>
      <c r="CF45" s="239">
        <v>180</v>
      </c>
      <c r="CG45" s="242">
        <v>90</v>
      </c>
      <c r="CH45" s="65">
        <v>256</v>
      </c>
      <c r="CI45" s="239">
        <v>690</v>
      </c>
      <c r="CJ45" s="62">
        <v>112</v>
      </c>
      <c r="CK45" s="62">
        <v>80</v>
      </c>
      <c r="CL45" s="62">
        <v>64</v>
      </c>
      <c r="CM45" s="62">
        <v>249</v>
      </c>
      <c r="CN45" s="62">
        <v>65</v>
      </c>
      <c r="CO45" s="239">
        <v>1</v>
      </c>
      <c r="CP45" s="239"/>
      <c r="CQ45" s="244">
        <v>120</v>
      </c>
      <c r="CR45" s="61">
        <v>16</v>
      </c>
      <c r="CS45" s="239">
        <v>420</v>
      </c>
      <c r="CT45" s="62"/>
      <c r="CU45" s="62">
        <v>16</v>
      </c>
      <c r="CV45" s="62"/>
      <c r="CW45" s="62">
        <v>404</v>
      </c>
      <c r="CX45" s="62"/>
      <c r="CY45" s="239"/>
      <c r="CZ45" s="239"/>
      <c r="DA45" s="242"/>
      <c r="DB45" s="73"/>
    </row>
    <row r="46" spans="1:106" ht="12.75">
      <c r="A46" s="329" t="s">
        <v>255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330"/>
      <c r="BI46" s="330"/>
      <c r="BJ46" s="330"/>
      <c r="BK46" s="330"/>
      <c r="BL46" s="330"/>
      <c r="BM46" s="330"/>
      <c r="BN46" s="330"/>
      <c r="BO46" s="330"/>
      <c r="BP46" s="330"/>
      <c r="BQ46" s="330"/>
      <c r="BR46" s="330"/>
      <c r="BS46" s="330"/>
      <c r="BT46" s="330"/>
      <c r="BU46" s="330"/>
      <c r="BV46" s="330"/>
      <c r="BW46" s="330"/>
      <c r="BX46" s="330"/>
      <c r="BY46" s="330"/>
      <c r="BZ46" s="330"/>
      <c r="CA46" s="330"/>
      <c r="CB46" s="330"/>
      <c r="CC46" s="330"/>
      <c r="CD46" s="330"/>
      <c r="CE46" s="330"/>
      <c r="CF46" s="330"/>
      <c r="CG46" s="330"/>
      <c r="CH46" s="330"/>
      <c r="CI46" s="330"/>
      <c r="CJ46" s="330"/>
      <c r="CK46" s="330"/>
      <c r="CL46" s="330"/>
      <c r="CM46" s="330"/>
      <c r="CN46" s="330"/>
      <c r="CO46" s="330"/>
      <c r="CP46" s="330"/>
      <c r="CQ46" s="330"/>
      <c r="CR46" s="330"/>
      <c r="CS46" s="330"/>
      <c r="CT46" s="330"/>
      <c r="CU46" s="330"/>
      <c r="CV46" s="330"/>
      <c r="CW46" s="330"/>
      <c r="CX46" s="330"/>
      <c r="CY46" s="330"/>
      <c r="CZ46" s="330"/>
      <c r="DA46" s="330"/>
      <c r="DB46" s="331"/>
    </row>
    <row r="47" spans="1:106" ht="12.75">
      <c r="A47" s="335" t="s">
        <v>256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36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  <c r="BO47" s="336"/>
      <c r="BP47" s="336"/>
      <c r="BQ47" s="336"/>
      <c r="BR47" s="336"/>
      <c r="BS47" s="336"/>
      <c r="BT47" s="336"/>
      <c r="BU47" s="336"/>
      <c r="BV47" s="336"/>
      <c r="BW47" s="336"/>
      <c r="BX47" s="336"/>
      <c r="BY47" s="336"/>
      <c r="BZ47" s="336"/>
      <c r="CA47" s="336"/>
      <c r="CB47" s="336"/>
      <c r="CC47" s="336"/>
      <c r="CD47" s="336"/>
      <c r="CE47" s="336"/>
      <c r="CF47" s="336"/>
      <c r="CG47" s="336"/>
      <c r="CH47" s="336"/>
      <c r="CI47" s="336"/>
      <c r="CJ47" s="336"/>
      <c r="CK47" s="336"/>
      <c r="CL47" s="336"/>
      <c r="CM47" s="336"/>
      <c r="CN47" s="336"/>
      <c r="CO47" s="336"/>
      <c r="CP47" s="336"/>
      <c r="CQ47" s="336"/>
      <c r="CR47" s="336"/>
      <c r="CS47" s="336"/>
      <c r="CT47" s="336"/>
      <c r="CU47" s="336"/>
      <c r="CV47" s="336"/>
      <c r="CW47" s="336"/>
      <c r="CX47" s="336"/>
      <c r="CY47" s="336"/>
      <c r="CZ47" s="336"/>
      <c r="DA47" s="336"/>
      <c r="DB47" s="337"/>
    </row>
    <row r="48" spans="1:106" ht="12.75">
      <c r="A48" s="332" t="s">
        <v>257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3"/>
      <c r="BM48" s="333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3"/>
      <c r="CG48" s="333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3"/>
      <c r="CZ48" s="333"/>
      <c r="DA48" s="333"/>
      <c r="DB48" s="334"/>
    </row>
    <row r="49" spans="1:106" ht="12.75">
      <c r="A49" s="317">
        <v>30</v>
      </c>
      <c r="B49" s="238" t="s">
        <v>258</v>
      </c>
      <c r="C49" s="325"/>
      <c r="D49" s="239"/>
      <c r="E49" s="240"/>
      <c r="F49" s="312">
        <v>3</v>
      </c>
      <c r="G49" s="239">
        <v>1</v>
      </c>
      <c r="H49" s="240" t="s">
        <v>190</v>
      </c>
      <c r="I49" s="312"/>
      <c r="J49" s="239"/>
      <c r="K49" s="240"/>
      <c r="L49" s="312"/>
      <c r="M49" s="239"/>
      <c r="N49" s="240"/>
      <c r="O49" s="327"/>
      <c r="P49" s="241" t="s">
        <v>190</v>
      </c>
      <c r="Q49" s="323">
        <v>2</v>
      </c>
      <c r="R49" s="323">
        <v>60</v>
      </c>
      <c r="S49" s="325">
        <v>24</v>
      </c>
      <c r="T49" s="312">
        <v>16</v>
      </c>
      <c r="U49" s="312"/>
      <c r="V49" s="312">
        <v>8</v>
      </c>
      <c r="W49" s="312">
        <v>36</v>
      </c>
      <c r="X49" s="312"/>
      <c r="Y49" s="321"/>
      <c r="Z49" s="319"/>
      <c r="AA49" s="239"/>
      <c r="AB49" s="312"/>
      <c r="AC49" s="312"/>
      <c r="AD49" s="312"/>
      <c r="AE49" s="312"/>
      <c r="AF49" s="312"/>
      <c r="AG49" s="239"/>
      <c r="AH49" s="239"/>
      <c r="AI49" s="338"/>
      <c r="AJ49" s="325"/>
      <c r="AK49" s="239"/>
      <c r="AL49" s="312"/>
      <c r="AM49" s="312"/>
      <c r="AN49" s="312"/>
      <c r="AO49" s="312"/>
      <c r="AP49" s="312"/>
      <c r="AQ49" s="239"/>
      <c r="AR49" s="239"/>
      <c r="AS49" s="321"/>
      <c r="AT49" s="319">
        <v>24</v>
      </c>
      <c r="AU49" s="245">
        <v>60</v>
      </c>
      <c r="AV49" s="312">
        <v>16</v>
      </c>
      <c r="AW49" s="312"/>
      <c r="AX49" s="312">
        <v>8</v>
      </c>
      <c r="AY49" s="312">
        <v>36</v>
      </c>
      <c r="AZ49" s="312"/>
      <c r="BA49" s="239"/>
      <c r="BB49" s="239"/>
      <c r="BC49" s="338"/>
      <c r="BD49" s="325"/>
      <c r="BE49" s="239"/>
      <c r="BF49" s="312"/>
      <c r="BG49" s="312"/>
      <c r="BH49" s="312"/>
      <c r="BI49" s="312"/>
      <c r="BJ49" s="312"/>
      <c r="BK49" s="239"/>
      <c r="BL49" s="239"/>
      <c r="BM49" s="321"/>
      <c r="BN49" s="319"/>
      <c r="BO49" s="239"/>
      <c r="BP49" s="312"/>
      <c r="BQ49" s="312"/>
      <c r="BR49" s="312"/>
      <c r="BS49" s="312"/>
      <c r="BT49" s="312"/>
      <c r="BU49" s="239"/>
      <c r="BV49" s="239"/>
      <c r="BW49" s="338"/>
      <c r="BX49" s="325"/>
      <c r="BY49" s="239"/>
      <c r="BZ49" s="312"/>
      <c r="CA49" s="312"/>
      <c r="CB49" s="312"/>
      <c r="CC49" s="312"/>
      <c r="CD49" s="312"/>
      <c r="CE49" s="239"/>
      <c r="CF49" s="239"/>
      <c r="CG49" s="321"/>
      <c r="CH49" s="319"/>
      <c r="CI49" s="239"/>
      <c r="CJ49" s="312"/>
      <c r="CK49" s="312"/>
      <c r="CL49" s="312"/>
      <c r="CM49" s="312"/>
      <c r="CN49" s="312"/>
      <c r="CO49" s="239"/>
      <c r="CP49" s="239"/>
      <c r="CQ49" s="338"/>
      <c r="CR49" s="325"/>
      <c r="CS49" s="239"/>
      <c r="CT49" s="312"/>
      <c r="CU49" s="312"/>
      <c r="CV49" s="312"/>
      <c r="CW49" s="312"/>
      <c r="CX49" s="312"/>
      <c r="CY49" s="239"/>
      <c r="CZ49" s="239"/>
      <c r="DA49" s="321"/>
      <c r="DB49" s="310" t="s">
        <v>226</v>
      </c>
    </row>
    <row r="50" spans="1:106" ht="12.75">
      <c r="A50" s="318"/>
      <c r="B50" s="238" t="s">
        <v>286</v>
      </c>
      <c r="C50" s="326"/>
      <c r="D50" s="239"/>
      <c r="E50" s="240"/>
      <c r="F50" s="313"/>
      <c r="G50" s="239"/>
      <c r="H50" s="240"/>
      <c r="I50" s="313"/>
      <c r="J50" s="239"/>
      <c r="K50" s="240"/>
      <c r="L50" s="313"/>
      <c r="M50" s="239"/>
      <c r="N50" s="240"/>
      <c r="O50" s="328"/>
      <c r="P50" s="241"/>
      <c r="Q50" s="324"/>
      <c r="R50" s="324"/>
      <c r="S50" s="326"/>
      <c r="T50" s="313"/>
      <c r="U50" s="313"/>
      <c r="V50" s="313"/>
      <c r="W50" s="313"/>
      <c r="X50" s="313"/>
      <c r="Y50" s="322"/>
      <c r="Z50" s="320"/>
      <c r="AA50" s="239"/>
      <c r="AB50" s="313"/>
      <c r="AC50" s="313"/>
      <c r="AD50" s="313"/>
      <c r="AE50" s="313"/>
      <c r="AF50" s="313"/>
      <c r="AG50" s="239"/>
      <c r="AH50" s="239"/>
      <c r="AI50" s="339"/>
      <c r="AJ50" s="326"/>
      <c r="AK50" s="239"/>
      <c r="AL50" s="313"/>
      <c r="AM50" s="313"/>
      <c r="AN50" s="313"/>
      <c r="AO50" s="313"/>
      <c r="AP50" s="313"/>
      <c r="AQ50" s="239"/>
      <c r="AR50" s="239"/>
      <c r="AS50" s="322"/>
      <c r="AT50" s="320"/>
      <c r="AU50" s="245"/>
      <c r="AV50" s="313"/>
      <c r="AW50" s="313"/>
      <c r="AX50" s="313"/>
      <c r="AY50" s="313"/>
      <c r="AZ50" s="313"/>
      <c r="BA50" s="239"/>
      <c r="BB50" s="239"/>
      <c r="BC50" s="339"/>
      <c r="BD50" s="326"/>
      <c r="BE50" s="239"/>
      <c r="BF50" s="313"/>
      <c r="BG50" s="313"/>
      <c r="BH50" s="313"/>
      <c r="BI50" s="313"/>
      <c r="BJ50" s="313"/>
      <c r="BK50" s="239"/>
      <c r="BL50" s="239"/>
      <c r="BM50" s="322"/>
      <c r="BN50" s="320"/>
      <c r="BO50" s="239"/>
      <c r="BP50" s="313"/>
      <c r="BQ50" s="313"/>
      <c r="BR50" s="313"/>
      <c r="BS50" s="313"/>
      <c r="BT50" s="313"/>
      <c r="BU50" s="239"/>
      <c r="BV50" s="239"/>
      <c r="BW50" s="339"/>
      <c r="BX50" s="326"/>
      <c r="BY50" s="239"/>
      <c r="BZ50" s="313"/>
      <c r="CA50" s="313"/>
      <c r="CB50" s="313"/>
      <c r="CC50" s="313"/>
      <c r="CD50" s="313"/>
      <c r="CE50" s="239"/>
      <c r="CF50" s="239"/>
      <c r="CG50" s="322"/>
      <c r="CH50" s="320"/>
      <c r="CI50" s="239"/>
      <c r="CJ50" s="313"/>
      <c r="CK50" s="313"/>
      <c r="CL50" s="313"/>
      <c r="CM50" s="313"/>
      <c r="CN50" s="313"/>
      <c r="CO50" s="239"/>
      <c r="CP50" s="239"/>
      <c r="CQ50" s="339"/>
      <c r="CR50" s="326"/>
      <c r="CS50" s="239"/>
      <c r="CT50" s="313"/>
      <c r="CU50" s="313"/>
      <c r="CV50" s="313"/>
      <c r="CW50" s="313"/>
      <c r="CX50" s="313"/>
      <c r="CY50" s="239"/>
      <c r="CZ50" s="239"/>
      <c r="DA50" s="322"/>
      <c r="DB50" s="311"/>
    </row>
    <row r="51" spans="1:106" ht="12.75">
      <c r="A51" s="317">
        <v>31</v>
      </c>
      <c r="B51" s="238" t="s">
        <v>259</v>
      </c>
      <c r="C51" s="325"/>
      <c r="D51" s="239"/>
      <c r="E51" s="240"/>
      <c r="F51" s="312">
        <v>4</v>
      </c>
      <c r="G51" s="239">
        <v>1</v>
      </c>
      <c r="H51" s="240" t="s">
        <v>208</v>
      </c>
      <c r="I51" s="312"/>
      <c r="J51" s="239"/>
      <c r="K51" s="240"/>
      <c r="L51" s="312"/>
      <c r="M51" s="239"/>
      <c r="N51" s="240"/>
      <c r="O51" s="312"/>
      <c r="P51" s="241" t="s">
        <v>208</v>
      </c>
      <c r="Q51" s="323">
        <v>2</v>
      </c>
      <c r="R51" s="323">
        <v>60</v>
      </c>
      <c r="S51" s="325">
        <v>24</v>
      </c>
      <c r="T51" s="312">
        <v>16</v>
      </c>
      <c r="U51" s="312"/>
      <c r="V51" s="312">
        <v>8</v>
      </c>
      <c r="W51" s="312">
        <v>36</v>
      </c>
      <c r="X51" s="312"/>
      <c r="Y51" s="321"/>
      <c r="Z51" s="319"/>
      <c r="AA51" s="239"/>
      <c r="AB51" s="312"/>
      <c r="AC51" s="312"/>
      <c r="AD51" s="312"/>
      <c r="AE51" s="312"/>
      <c r="AF51" s="312"/>
      <c r="AG51" s="239"/>
      <c r="AH51" s="239"/>
      <c r="AI51" s="338"/>
      <c r="AJ51" s="325"/>
      <c r="AK51" s="239"/>
      <c r="AL51" s="312"/>
      <c r="AM51" s="312"/>
      <c r="AN51" s="312"/>
      <c r="AO51" s="312"/>
      <c r="AP51" s="312"/>
      <c r="AQ51" s="239"/>
      <c r="AR51" s="239"/>
      <c r="AS51" s="321"/>
      <c r="AT51" s="319"/>
      <c r="AU51" s="245"/>
      <c r="AV51" s="312"/>
      <c r="AW51" s="312"/>
      <c r="AX51" s="312"/>
      <c r="AY51" s="312"/>
      <c r="AZ51" s="312"/>
      <c r="BA51" s="239"/>
      <c r="BB51" s="239"/>
      <c r="BC51" s="338"/>
      <c r="BD51" s="325">
        <v>24</v>
      </c>
      <c r="BE51" s="239">
        <v>60</v>
      </c>
      <c r="BF51" s="312">
        <v>16</v>
      </c>
      <c r="BG51" s="312"/>
      <c r="BH51" s="312">
        <v>8</v>
      </c>
      <c r="BI51" s="312">
        <v>36</v>
      </c>
      <c r="BJ51" s="312"/>
      <c r="BK51" s="239"/>
      <c r="BL51" s="239"/>
      <c r="BM51" s="321"/>
      <c r="BN51" s="319"/>
      <c r="BO51" s="239"/>
      <c r="BP51" s="312"/>
      <c r="BQ51" s="312"/>
      <c r="BR51" s="312"/>
      <c r="BS51" s="312"/>
      <c r="BT51" s="312"/>
      <c r="BU51" s="239"/>
      <c r="BV51" s="239"/>
      <c r="BW51" s="338"/>
      <c r="BX51" s="325"/>
      <c r="BY51" s="239"/>
      <c r="BZ51" s="312"/>
      <c r="CA51" s="312"/>
      <c r="CB51" s="312"/>
      <c r="CC51" s="312"/>
      <c r="CD51" s="312"/>
      <c r="CE51" s="239"/>
      <c r="CF51" s="239"/>
      <c r="CG51" s="321"/>
      <c r="CH51" s="319"/>
      <c r="CI51" s="239"/>
      <c r="CJ51" s="312"/>
      <c r="CK51" s="312"/>
      <c r="CL51" s="312"/>
      <c r="CM51" s="312"/>
      <c r="CN51" s="312"/>
      <c r="CO51" s="239"/>
      <c r="CP51" s="239"/>
      <c r="CQ51" s="338"/>
      <c r="CR51" s="325"/>
      <c r="CS51" s="239"/>
      <c r="CT51" s="312"/>
      <c r="CU51" s="312"/>
      <c r="CV51" s="312"/>
      <c r="CW51" s="312"/>
      <c r="CX51" s="312"/>
      <c r="CY51" s="239"/>
      <c r="CZ51" s="239"/>
      <c r="DA51" s="321"/>
      <c r="DB51" s="73" t="s">
        <v>188</v>
      </c>
    </row>
    <row r="52" spans="1:106" ht="12.75">
      <c r="A52" s="318"/>
      <c r="B52" s="238" t="s">
        <v>189</v>
      </c>
      <c r="C52" s="326"/>
      <c r="D52" s="239"/>
      <c r="E52" s="240"/>
      <c r="F52" s="313"/>
      <c r="G52" s="239"/>
      <c r="H52" s="240"/>
      <c r="I52" s="313"/>
      <c r="J52" s="239"/>
      <c r="K52" s="240"/>
      <c r="L52" s="313"/>
      <c r="M52" s="239"/>
      <c r="N52" s="240"/>
      <c r="O52" s="313"/>
      <c r="P52" s="241"/>
      <c r="Q52" s="324"/>
      <c r="R52" s="324"/>
      <c r="S52" s="326"/>
      <c r="T52" s="313"/>
      <c r="U52" s="313"/>
      <c r="V52" s="313"/>
      <c r="W52" s="313"/>
      <c r="X52" s="313"/>
      <c r="Y52" s="322"/>
      <c r="Z52" s="320"/>
      <c r="AA52" s="239"/>
      <c r="AB52" s="313"/>
      <c r="AC52" s="313"/>
      <c r="AD52" s="313"/>
      <c r="AE52" s="313"/>
      <c r="AF52" s="313"/>
      <c r="AG52" s="239"/>
      <c r="AH52" s="239"/>
      <c r="AI52" s="339"/>
      <c r="AJ52" s="326"/>
      <c r="AK52" s="239"/>
      <c r="AL52" s="313"/>
      <c r="AM52" s="313"/>
      <c r="AN52" s="313"/>
      <c r="AO52" s="313"/>
      <c r="AP52" s="313"/>
      <c r="AQ52" s="239"/>
      <c r="AR52" s="239"/>
      <c r="AS52" s="322"/>
      <c r="AT52" s="320"/>
      <c r="AU52" s="245"/>
      <c r="AV52" s="313"/>
      <c r="AW52" s="313"/>
      <c r="AX52" s="313"/>
      <c r="AY52" s="313"/>
      <c r="AZ52" s="313"/>
      <c r="BA52" s="239"/>
      <c r="BB52" s="239"/>
      <c r="BC52" s="339"/>
      <c r="BD52" s="326"/>
      <c r="BE52" s="239"/>
      <c r="BF52" s="313"/>
      <c r="BG52" s="313"/>
      <c r="BH52" s="313"/>
      <c r="BI52" s="313"/>
      <c r="BJ52" s="313"/>
      <c r="BK52" s="239"/>
      <c r="BL52" s="239"/>
      <c r="BM52" s="322"/>
      <c r="BN52" s="320"/>
      <c r="BO52" s="239"/>
      <c r="BP52" s="313"/>
      <c r="BQ52" s="313"/>
      <c r="BR52" s="313"/>
      <c r="BS52" s="313"/>
      <c r="BT52" s="313"/>
      <c r="BU52" s="239"/>
      <c r="BV52" s="239"/>
      <c r="BW52" s="339"/>
      <c r="BX52" s="326"/>
      <c r="BY52" s="239"/>
      <c r="BZ52" s="313"/>
      <c r="CA52" s="313"/>
      <c r="CB52" s="313"/>
      <c r="CC52" s="313"/>
      <c r="CD52" s="313"/>
      <c r="CE52" s="239"/>
      <c r="CF52" s="239"/>
      <c r="CG52" s="322"/>
      <c r="CH52" s="320"/>
      <c r="CI52" s="239"/>
      <c r="CJ52" s="313"/>
      <c r="CK52" s="313"/>
      <c r="CL52" s="313"/>
      <c r="CM52" s="313"/>
      <c r="CN52" s="313"/>
      <c r="CO52" s="239"/>
      <c r="CP52" s="239"/>
      <c r="CQ52" s="339"/>
      <c r="CR52" s="326"/>
      <c r="CS52" s="239"/>
      <c r="CT52" s="313"/>
      <c r="CU52" s="313"/>
      <c r="CV52" s="313"/>
      <c r="CW52" s="313"/>
      <c r="CX52" s="313"/>
      <c r="CY52" s="239"/>
      <c r="CZ52" s="239"/>
      <c r="DA52" s="322"/>
      <c r="DB52" s="73" t="s">
        <v>194</v>
      </c>
    </row>
    <row r="53" spans="1:106" ht="12.75">
      <c r="A53" s="317">
        <v>32</v>
      </c>
      <c r="B53" s="238" t="s">
        <v>260</v>
      </c>
      <c r="C53" s="325"/>
      <c r="D53" s="239"/>
      <c r="E53" s="240"/>
      <c r="F53" s="312">
        <v>5</v>
      </c>
      <c r="G53" s="239">
        <v>1</v>
      </c>
      <c r="H53" s="240" t="s">
        <v>225</v>
      </c>
      <c r="I53" s="312"/>
      <c r="J53" s="239"/>
      <c r="K53" s="240"/>
      <c r="L53" s="312"/>
      <c r="M53" s="239"/>
      <c r="N53" s="240"/>
      <c r="O53" s="327"/>
      <c r="P53" s="241" t="s">
        <v>225</v>
      </c>
      <c r="Q53" s="323">
        <v>2</v>
      </c>
      <c r="R53" s="323">
        <v>60</v>
      </c>
      <c r="S53" s="325">
        <v>24</v>
      </c>
      <c r="T53" s="312">
        <v>16</v>
      </c>
      <c r="U53" s="312"/>
      <c r="V53" s="312">
        <v>8</v>
      </c>
      <c r="W53" s="312">
        <v>36</v>
      </c>
      <c r="X53" s="312"/>
      <c r="Y53" s="321"/>
      <c r="Z53" s="319"/>
      <c r="AA53" s="239"/>
      <c r="AB53" s="312"/>
      <c r="AC53" s="312"/>
      <c r="AD53" s="312"/>
      <c r="AE53" s="312"/>
      <c r="AF53" s="312"/>
      <c r="AG53" s="239"/>
      <c r="AH53" s="239"/>
      <c r="AI53" s="338"/>
      <c r="AJ53" s="325"/>
      <c r="AK53" s="239"/>
      <c r="AL53" s="312"/>
      <c r="AM53" s="312"/>
      <c r="AN53" s="312"/>
      <c r="AO53" s="312"/>
      <c r="AP53" s="312"/>
      <c r="AQ53" s="239"/>
      <c r="AR53" s="239"/>
      <c r="AS53" s="321"/>
      <c r="AT53" s="319"/>
      <c r="AU53" s="245"/>
      <c r="AV53" s="312"/>
      <c r="AW53" s="312"/>
      <c r="AX53" s="312"/>
      <c r="AY53" s="312"/>
      <c r="AZ53" s="312"/>
      <c r="BA53" s="239"/>
      <c r="BB53" s="239"/>
      <c r="BC53" s="338"/>
      <c r="BD53" s="325"/>
      <c r="BE53" s="239"/>
      <c r="BF53" s="312"/>
      <c r="BG53" s="312"/>
      <c r="BH53" s="312"/>
      <c r="BI53" s="312"/>
      <c r="BJ53" s="312"/>
      <c r="BK53" s="239"/>
      <c r="BL53" s="239"/>
      <c r="BM53" s="321"/>
      <c r="BN53" s="319">
        <v>24</v>
      </c>
      <c r="BO53" s="239">
        <v>60</v>
      </c>
      <c r="BP53" s="312">
        <v>16</v>
      </c>
      <c r="BQ53" s="312"/>
      <c r="BR53" s="312">
        <v>8</v>
      </c>
      <c r="BS53" s="312">
        <v>36</v>
      </c>
      <c r="BT53" s="312"/>
      <c r="BU53" s="239"/>
      <c r="BV53" s="239"/>
      <c r="BW53" s="338"/>
      <c r="BX53" s="325"/>
      <c r="BY53" s="239"/>
      <c r="BZ53" s="312"/>
      <c r="CA53" s="312"/>
      <c r="CB53" s="312"/>
      <c r="CC53" s="312"/>
      <c r="CD53" s="312"/>
      <c r="CE53" s="239"/>
      <c r="CF53" s="239"/>
      <c r="CG53" s="321"/>
      <c r="CH53" s="319"/>
      <c r="CI53" s="239"/>
      <c r="CJ53" s="312"/>
      <c r="CK53" s="312"/>
      <c r="CL53" s="312"/>
      <c r="CM53" s="312"/>
      <c r="CN53" s="312"/>
      <c r="CO53" s="239"/>
      <c r="CP53" s="239"/>
      <c r="CQ53" s="338"/>
      <c r="CR53" s="325"/>
      <c r="CS53" s="239"/>
      <c r="CT53" s="312"/>
      <c r="CU53" s="312"/>
      <c r="CV53" s="312"/>
      <c r="CW53" s="312"/>
      <c r="CX53" s="312"/>
      <c r="CY53" s="239"/>
      <c r="CZ53" s="239"/>
      <c r="DA53" s="321"/>
      <c r="DB53" s="73" t="s">
        <v>261</v>
      </c>
    </row>
    <row r="54" spans="1:106" ht="12.75">
      <c r="A54" s="318"/>
      <c r="B54" s="238" t="s">
        <v>189</v>
      </c>
      <c r="C54" s="326"/>
      <c r="D54" s="239"/>
      <c r="E54" s="240"/>
      <c r="F54" s="313"/>
      <c r="G54" s="239"/>
      <c r="H54" s="240"/>
      <c r="I54" s="313"/>
      <c r="J54" s="239"/>
      <c r="K54" s="240"/>
      <c r="L54" s="313"/>
      <c r="M54" s="239"/>
      <c r="N54" s="240"/>
      <c r="O54" s="328"/>
      <c r="P54" s="241"/>
      <c r="Q54" s="324"/>
      <c r="R54" s="324"/>
      <c r="S54" s="326"/>
      <c r="T54" s="313"/>
      <c r="U54" s="313"/>
      <c r="V54" s="313"/>
      <c r="W54" s="313"/>
      <c r="X54" s="313"/>
      <c r="Y54" s="322"/>
      <c r="Z54" s="320"/>
      <c r="AA54" s="239"/>
      <c r="AB54" s="313"/>
      <c r="AC54" s="313"/>
      <c r="AD54" s="313"/>
      <c r="AE54" s="313"/>
      <c r="AF54" s="313"/>
      <c r="AG54" s="239"/>
      <c r="AH54" s="239"/>
      <c r="AI54" s="339"/>
      <c r="AJ54" s="326"/>
      <c r="AK54" s="239"/>
      <c r="AL54" s="313"/>
      <c r="AM54" s="313"/>
      <c r="AN54" s="313"/>
      <c r="AO54" s="313"/>
      <c r="AP54" s="313"/>
      <c r="AQ54" s="239"/>
      <c r="AR54" s="239"/>
      <c r="AS54" s="322"/>
      <c r="AT54" s="320"/>
      <c r="AU54" s="245"/>
      <c r="AV54" s="313"/>
      <c r="AW54" s="313"/>
      <c r="AX54" s="313"/>
      <c r="AY54" s="313"/>
      <c r="AZ54" s="313"/>
      <c r="BA54" s="239"/>
      <c r="BB54" s="239"/>
      <c r="BC54" s="339"/>
      <c r="BD54" s="326"/>
      <c r="BE54" s="239"/>
      <c r="BF54" s="313"/>
      <c r="BG54" s="313"/>
      <c r="BH54" s="313"/>
      <c r="BI54" s="313"/>
      <c r="BJ54" s="313"/>
      <c r="BK54" s="239"/>
      <c r="BL54" s="239"/>
      <c r="BM54" s="322"/>
      <c r="BN54" s="320"/>
      <c r="BO54" s="239"/>
      <c r="BP54" s="313"/>
      <c r="BQ54" s="313"/>
      <c r="BR54" s="313"/>
      <c r="BS54" s="313"/>
      <c r="BT54" s="313"/>
      <c r="BU54" s="239"/>
      <c r="BV54" s="239"/>
      <c r="BW54" s="339"/>
      <c r="BX54" s="326"/>
      <c r="BY54" s="239"/>
      <c r="BZ54" s="313"/>
      <c r="CA54" s="313"/>
      <c r="CB54" s="313"/>
      <c r="CC54" s="313"/>
      <c r="CD54" s="313"/>
      <c r="CE54" s="239"/>
      <c r="CF54" s="239"/>
      <c r="CG54" s="322"/>
      <c r="CH54" s="320"/>
      <c r="CI54" s="239"/>
      <c r="CJ54" s="313"/>
      <c r="CK54" s="313"/>
      <c r="CL54" s="313"/>
      <c r="CM54" s="313"/>
      <c r="CN54" s="313"/>
      <c r="CO54" s="239"/>
      <c r="CP54" s="239"/>
      <c r="CQ54" s="339"/>
      <c r="CR54" s="326"/>
      <c r="CS54" s="239"/>
      <c r="CT54" s="313"/>
      <c r="CU54" s="313"/>
      <c r="CV54" s="313"/>
      <c r="CW54" s="313"/>
      <c r="CX54" s="313"/>
      <c r="CY54" s="239"/>
      <c r="CZ54" s="239"/>
      <c r="DA54" s="322"/>
      <c r="DB54" s="73" t="s">
        <v>194</v>
      </c>
    </row>
    <row r="55" spans="1:106" ht="12.75">
      <c r="A55" s="317">
        <v>33</v>
      </c>
      <c r="B55" s="238" t="s">
        <v>262</v>
      </c>
      <c r="C55" s="325"/>
      <c r="D55" s="239"/>
      <c r="E55" s="240"/>
      <c r="F55" s="312">
        <v>6</v>
      </c>
      <c r="G55" s="239">
        <v>1</v>
      </c>
      <c r="H55" s="240" t="s">
        <v>234</v>
      </c>
      <c r="I55" s="312"/>
      <c r="J55" s="312"/>
      <c r="K55" s="312"/>
      <c r="L55" s="312"/>
      <c r="M55" s="239"/>
      <c r="N55" s="240"/>
      <c r="O55" s="327"/>
      <c r="P55" s="241" t="s">
        <v>234</v>
      </c>
      <c r="Q55" s="323">
        <v>2</v>
      </c>
      <c r="R55" s="323">
        <v>60</v>
      </c>
      <c r="S55" s="325">
        <v>24</v>
      </c>
      <c r="T55" s="312">
        <v>16</v>
      </c>
      <c r="U55" s="312"/>
      <c r="V55" s="312">
        <v>8</v>
      </c>
      <c r="W55" s="312">
        <v>36</v>
      </c>
      <c r="X55" s="312"/>
      <c r="Y55" s="321"/>
      <c r="Z55" s="319"/>
      <c r="AA55" s="239"/>
      <c r="AB55" s="312"/>
      <c r="AC55" s="312"/>
      <c r="AD55" s="312"/>
      <c r="AE55" s="312"/>
      <c r="AF55" s="312"/>
      <c r="AG55" s="239"/>
      <c r="AH55" s="239"/>
      <c r="AI55" s="338"/>
      <c r="AJ55" s="325"/>
      <c r="AK55" s="239"/>
      <c r="AL55" s="312"/>
      <c r="AM55" s="312"/>
      <c r="AN55" s="312"/>
      <c r="AO55" s="312"/>
      <c r="AP55" s="312"/>
      <c r="AQ55" s="239"/>
      <c r="AR55" s="239"/>
      <c r="AS55" s="321"/>
      <c r="AT55" s="319"/>
      <c r="AU55" s="245"/>
      <c r="AV55" s="312"/>
      <c r="AW55" s="312"/>
      <c r="AX55" s="312"/>
      <c r="AY55" s="312"/>
      <c r="AZ55" s="312"/>
      <c r="BA55" s="239"/>
      <c r="BB55" s="239"/>
      <c r="BC55" s="338"/>
      <c r="BD55" s="325"/>
      <c r="BE55" s="239"/>
      <c r="BF55" s="312"/>
      <c r="BG55" s="312"/>
      <c r="BH55" s="312"/>
      <c r="BI55" s="312"/>
      <c r="BJ55" s="312"/>
      <c r="BK55" s="239"/>
      <c r="BL55" s="239"/>
      <c r="BM55" s="321"/>
      <c r="BN55" s="319"/>
      <c r="BO55" s="239"/>
      <c r="BP55" s="312"/>
      <c r="BQ55" s="312"/>
      <c r="BR55" s="312"/>
      <c r="BS55" s="312"/>
      <c r="BT55" s="312"/>
      <c r="BU55" s="239"/>
      <c r="BV55" s="239"/>
      <c r="BW55" s="338"/>
      <c r="BX55" s="325">
        <v>24</v>
      </c>
      <c r="BY55" s="239">
        <v>60</v>
      </c>
      <c r="BZ55" s="312">
        <v>16</v>
      </c>
      <c r="CA55" s="312"/>
      <c r="CB55" s="312">
        <v>8</v>
      </c>
      <c r="CC55" s="312">
        <v>36</v>
      </c>
      <c r="CD55" s="312"/>
      <c r="CE55" s="239"/>
      <c r="CF55" s="239"/>
      <c r="CG55" s="321"/>
      <c r="CH55" s="319"/>
      <c r="CI55" s="239"/>
      <c r="CJ55" s="312"/>
      <c r="CK55" s="312"/>
      <c r="CL55" s="312"/>
      <c r="CM55" s="312"/>
      <c r="CN55" s="312"/>
      <c r="CO55" s="239"/>
      <c r="CP55" s="239"/>
      <c r="CQ55" s="338"/>
      <c r="CR55" s="325"/>
      <c r="CS55" s="239"/>
      <c r="CT55" s="312"/>
      <c r="CU55" s="312"/>
      <c r="CV55" s="312"/>
      <c r="CW55" s="312"/>
      <c r="CX55" s="312"/>
      <c r="CY55" s="239"/>
      <c r="CZ55" s="239"/>
      <c r="DA55" s="338"/>
      <c r="DB55" s="73" t="s">
        <v>188</v>
      </c>
    </row>
    <row r="56" spans="1:106" ht="12.75">
      <c r="A56" s="318"/>
      <c r="B56" s="238" t="s">
        <v>189</v>
      </c>
      <c r="C56" s="326"/>
      <c r="D56" s="239"/>
      <c r="E56" s="240"/>
      <c r="F56" s="313"/>
      <c r="G56" s="239"/>
      <c r="H56" s="240"/>
      <c r="I56" s="313"/>
      <c r="J56" s="313"/>
      <c r="K56" s="313"/>
      <c r="L56" s="313"/>
      <c r="M56" s="239"/>
      <c r="N56" s="240"/>
      <c r="O56" s="328"/>
      <c r="P56" s="241"/>
      <c r="Q56" s="324"/>
      <c r="R56" s="324"/>
      <c r="S56" s="326"/>
      <c r="T56" s="313"/>
      <c r="U56" s="313"/>
      <c r="V56" s="313"/>
      <c r="W56" s="313"/>
      <c r="X56" s="313"/>
      <c r="Y56" s="322"/>
      <c r="Z56" s="320"/>
      <c r="AA56" s="239"/>
      <c r="AB56" s="313"/>
      <c r="AC56" s="313"/>
      <c r="AD56" s="313"/>
      <c r="AE56" s="313"/>
      <c r="AF56" s="313"/>
      <c r="AG56" s="239"/>
      <c r="AH56" s="239"/>
      <c r="AI56" s="339"/>
      <c r="AJ56" s="326"/>
      <c r="AK56" s="239"/>
      <c r="AL56" s="313"/>
      <c r="AM56" s="313"/>
      <c r="AN56" s="313"/>
      <c r="AO56" s="313"/>
      <c r="AP56" s="313"/>
      <c r="AQ56" s="239"/>
      <c r="AR56" s="239"/>
      <c r="AS56" s="322"/>
      <c r="AT56" s="320"/>
      <c r="AU56" s="245"/>
      <c r="AV56" s="313"/>
      <c r="AW56" s="313"/>
      <c r="AX56" s="313"/>
      <c r="AY56" s="313"/>
      <c r="AZ56" s="313"/>
      <c r="BA56" s="239"/>
      <c r="BB56" s="239"/>
      <c r="BC56" s="339"/>
      <c r="BD56" s="326"/>
      <c r="BE56" s="239"/>
      <c r="BF56" s="313"/>
      <c r="BG56" s="313"/>
      <c r="BH56" s="313"/>
      <c r="BI56" s="313"/>
      <c r="BJ56" s="313"/>
      <c r="BK56" s="239"/>
      <c r="BL56" s="239"/>
      <c r="BM56" s="322"/>
      <c r="BN56" s="320"/>
      <c r="BO56" s="239"/>
      <c r="BP56" s="313"/>
      <c r="BQ56" s="313"/>
      <c r="BR56" s="313"/>
      <c r="BS56" s="313"/>
      <c r="BT56" s="313"/>
      <c r="BU56" s="239"/>
      <c r="BV56" s="239"/>
      <c r="BW56" s="339"/>
      <c r="BX56" s="326"/>
      <c r="BY56" s="239"/>
      <c r="BZ56" s="313"/>
      <c r="CA56" s="313"/>
      <c r="CB56" s="313"/>
      <c r="CC56" s="313"/>
      <c r="CD56" s="313"/>
      <c r="CE56" s="239"/>
      <c r="CF56" s="239"/>
      <c r="CG56" s="322"/>
      <c r="CH56" s="320"/>
      <c r="CI56" s="239"/>
      <c r="CJ56" s="313"/>
      <c r="CK56" s="313"/>
      <c r="CL56" s="313"/>
      <c r="CM56" s="313"/>
      <c r="CN56" s="313"/>
      <c r="CO56" s="239"/>
      <c r="CP56" s="239"/>
      <c r="CQ56" s="339"/>
      <c r="CR56" s="326"/>
      <c r="CS56" s="239"/>
      <c r="CT56" s="313"/>
      <c r="CU56" s="313"/>
      <c r="CV56" s="313"/>
      <c r="CW56" s="313"/>
      <c r="CX56" s="313"/>
      <c r="CY56" s="239"/>
      <c r="CZ56" s="239"/>
      <c r="DA56" s="339"/>
      <c r="DB56" s="73" t="s">
        <v>194</v>
      </c>
    </row>
    <row r="57" spans="1:106" ht="12.75">
      <c r="A57" s="60"/>
      <c r="B57" s="238" t="s">
        <v>215</v>
      </c>
      <c r="C57" s="61"/>
      <c r="D57" s="239"/>
      <c r="E57" s="240"/>
      <c r="F57" s="62">
        <v>4</v>
      </c>
      <c r="G57" s="239">
        <v>4</v>
      </c>
      <c r="H57" s="240"/>
      <c r="I57" s="62"/>
      <c r="J57" s="239"/>
      <c r="K57" s="240"/>
      <c r="L57" s="62"/>
      <c r="M57" s="239"/>
      <c r="N57" s="240"/>
      <c r="O57" s="243"/>
      <c r="P57" s="241"/>
      <c r="Q57" s="34">
        <v>8</v>
      </c>
      <c r="R57" s="34">
        <v>240</v>
      </c>
      <c r="S57" s="61">
        <v>96</v>
      </c>
      <c r="T57" s="62">
        <v>64</v>
      </c>
      <c r="U57" s="62"/>
      <c r="V57" s="62">
        <v>32</v>
      </c>
      <c r="W57" s="62">
        <v>144</v>
      </c>
      <c r="X57" s="62"/>
      <c r="Y57" s="242"/>
      <c r="Z57" s="65"/>
      <c r="AA57" s="239"/>
      <c r="AB57" s="62"/>
      <c r="AC57" s="62"/>
      <c r="AD57" s="62"/>
      <c r="AE57" s="62"/>
      <c r="AF57" s="62"/>
      <c r="AG57" s="239"/>
      <c r="AH57" s="239"/>
      <c r="AI57" s="244"/>
      <c r="AJ57" s="61"/>
      <c r="AK57" s="239"/>
      <c r="AL57" s="62"/>
      <c r="AM57" s="62"/>
      <c r="AN57" s="62"/>
      <c r="AO57" s="62"/>
      <c r="AP57" s="62"/>
      <c r="AQ57" s="239"/>
      <c r="AR57" s="239"/>
      <c r="AS57" s="242"/>
      <c r="AT57" s="65">
        <v>24</v>
      </c>
      <c r="AU57" s="245">
        <v>60</v>
      </c>
      <c r="AV57" s="62">
        <v>16</v>
      </c>
      <c r="AW57" s="62"/>
      <c r="AX57" s="62">
        <v>8</v>
      </c>
      <c r="AY57" s="62">
        <v>36</v>
      </c>
      <c r="AZ57" s="62"/>
      <c r="BA57" s="239"/>
      <c r="BB57" s="239"/>
      <c r="BC57" s="244"/>
      <c r="BD57" s="61">
        <v>24</v>
      </c>
      <c r="BE57" s="239">
        <v>60</v>
      </c>
      <c r="BF57" s="62">
        <v>16</v>
      </c>
      <c r="BG57" s="62"/>
      <c r="BH57" s="62">
        <v>8</v>
      </c>
      <c r="BI57" s="62">
        <v>36</v>
      </c>
      <c r="BJ57" s="62"/>
      <c r="BK57" s="239"/>
      <c r="BL57" s="239"/>
      <c r="BM57" s="242"/>
      <c r="BN57" s="65">
        <v>24</v>
      </c>
      <c r="BO57" s="239">
        <v>60</v>
      </c>
      <c r="BP57" s="62">
        <v>16</v>
      </c>
      <c r="BQ57" s="62"/>
      <c r="BR57" s="62">
        <v>8</v>
      </c>
      <c r="BS57" s="62">
        <v>36</v>
      </c>
      <c r="BT57" s="62"/>
      <c r="BU57" s="239"/>
      <c r="BV57" s="239"/>
      <c r="BW57" s="244"/>
      <c r="BX57" s="61">
        <v>24</v>
      </c>
      <c r="BY57" s="239">
        <v>60</v>
      </c>
      <c r="BZ57" s="62">
        <v>16</v>
      </c>
      <c r="CA57" s="62"/>
      <c r="CB57" s="62">
        <v>8</v>
      </c>
      <c r="CC57" s="62">
        <v>36</v>
      </c>
      <c r="CD57" s="62"/>
      <c r="CE57" s="239"/>
      <c r="CF57" s="239"/>
      <c r="CG57" s="242"/>
      <c r="CH57" s="65"/>
      <c r="CI57" s="239"/>
      <c r="CJ57" s="62"/>
      <c r="CK57" s="62"/>
      <c r="CL57" s="62"/>
      <c r="CM57" s="62"/>
      <c r="CN57" s="62"/>
      <c r="CO57" s="239"/>
      <c r="CP57" s="239"/>
      <c r="CQ57" s="244"/>
      <c r="CR57" s="61"/>
      <c r="CS57" s="239"/>
      <c r="CT57" s="62"/>
      <c r="CU57" s="62"/>
      <c r="CV57" s="62"/>
      <c r="CW57" s="62"/>
      <c r="CX57" s="62"/>
      <c r="CY57" s="239"/>
      <c r="CZ57" s="239"/>
      <c r="DA57" s="242"/>
      <c r="DB57" s="73"/>
    </row>
    <row r="58" spans="1:106" ht="12.75">
      <c r="A58" s="314" t="s">
        <v>263</v>
      </c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315"/>
      <c r="BN58" s="315"/>
      <c r="BO58" s="315"/>
      <c r="BP58" s="315"/>
      <c r="BQ58" s="315"/>
      <c r="BR58" s="315"/>
      <c r="BS58" s="315"/>
      <c r="BT58" s="315"/>
      <c r="BU58" s="315"/>
      <c r="BV58" s="315"/>
      <c r="BW58" s="315"/>
      <c r="BX58" s="315"/>
      <c r="BY58" s="315"/>
      <c r="BZ58" s="315"/>
      <c r="CA58" s="315"/>
      <c r="CB58" s="315"/>
      <c r="CC58" s="315"/>
      <c r="CD58" s="315"/>
      <c r="CE58" s="315"/>
      <c r="CF58" s="315"/>
      <c r="CG58" s="315"/>
      <c r="CH58" s="315"/>
      <c r="CI58" s="315"/>
      <c r="CJ58" s="315"/>
      <c r="CK58" s="315"/>
      <c r="CL58" s="315"/>
      <c r="CM58" s="315"/>
      <c r="CN58" s="315"/>
      <c r="CO58" s="315"/>
      <c r="CP58" s="315"/>
      <c r="CQ58" s="315"/>
      <c r="CR58" s="315"/>
      <c r="CS58" s="315"/>
      <c r="CT58" s="315"/>
      <c r="CU58" s="315"/>
      <c r="CV58" s="315"/>
      <c r="CW58" s="315"/>
      <c r="CX58" s="315"/>
      <c r="CY58" s="315"/>
      <c r="CZ58" s="315"/>
      <c r="DA58" s="315"/>
      <c r="DB58" s="316"/>
    </row>
    <row r="59" spans="1:106" ht="12.75">
      <c r="A59" s="317">
        <v>34</v>
      </c>
      <c r="B59" s="238" t="s">
        <v>264</v>
      </c>
      <c r="C59" s="325"/>
      <c r="D59" s="239"/>
      <c r="E59" s="240"/>
      <c r="F59" s="312">
        <v>3</v>
      </c>
      <c r="G59" s="239">
        <v>1</v>
      </c>
      <c r="H59" s="240" t="s">
        <v>190</v>
      </c>
      <c r="I59" s="312"/>
      <c r="J59" s="239"/>
      <c r="K59" s="240"/>
      <c r="L59" s="312"/>
      <c r="M59" s="239"/>
      <c r="N59" s="240"/>
      <c r="O59" s="327"/>
      <c r="P59" s="241" t="s">
        <v>190</v>
      </c>
      <c r="Q59" s="323">
        <v>3</v>
      </c>
      <c r="R59" s="323">
        <v>90</v>
      </c>
      <c r="S59" s="325">
        <v>32</v>
      </c>
      <c r="T59" s="312">
        <v>16</v>
      </c>
      <c r="U59" s="312">
        <v>16</v>
      </c>
      <c r="V59" s="312"/>
      <c r="W59" s="312">
        <v>58</v>
      </c>
      <c r="X59" s="312"/>
      <c r="Y59" s="321"/>
      <c r="Z59" s="319"/>
      <c r="AA59" s="239"/>
      <c r="AB59" s="312"/>
      <c r="AC59" s="312"/>
      <c r="AD59" s="312"/>
      <c r="AE59" s="312"/>
      <c r="AF59" s="312"/>
      <c r="AG59" s="239"/>
      <c r="AH59" s="239"/>
      <c r="AI59" s="338"/>
      <c r="AJ59" s="325"/>
      <c r="AK59" s="239"/>
      <c r="AL59" s="312"/>
      <c r="AM59" s="312"/>
      <c r="AN59" s="312"/>
      <c r="AO59" s="312"/>
      <c r="AP59" s="312"/>
      <c r="AQ59" s="239"/>
      <c r="AR59" s="239"/>
      <c r="AS59" s="321"/>
      <c r="AT59" s="319">
        <v>32</v>
      </c>
      <c r="AU59" s="245">
        <v>90</v>
      </c>
      <c r="AV59" s="312">
        <v>16</v>
      </c>
      <c r="AW59" s="312">
        <v>16</v>
      </c>
      <c r="AX59" s="312"/>
      <c r="AY59" s="312">
        <v>58</v>
      </c>
      <c r="AZ59" s="312"/>
      <c r="BA59" s="239"/>
      <c r="BB59" s="239"/>
      <c r="BC59" s="338"/>
      <c r="BD59" s="325"/>
      <c r="BE59" s="239"/>
      <c r="BF59" s="312"/>
      <c r="BG59" s="312"/>
      <c r="BH59" s="312"/>
      <c r="BI59" s="312"/>
      <c r="BJ59" s="312"/>
      <c r="BK59" s="239"/>
      <c r="BL59" s="239"/>
      <c r="BM59" s="312"/>
      <c r="BN59" s="319"/>
      <c r="BO59" s="239"/>
      <c r="BP59" s="312"/>
      <c r="BQ59" s="312"/>
      <c r="BR59" s="312"/>
      <c r="BS59" s="312"/>
      <c r="BT59" s="312"/>
      <c r="BU59" s="239"/>
      <c r="BV59" s="239"/>
      <c r="BW59" s="338"/>
      <c r="BX59" s="325"/>
      <c r="BY59" s="239"/>
      <c r="BZ59" s="312"/>
      <c r="CA59" s="312"/>
      <c r="CB59" s="312"/>
      <c r="CC59" s="312"/>
      <c r="CD59" s="312"/>
      <c r="CE59" s="239"/>
      <c r="CF59" s="239"/>
      <c r="CG59" s="321"/>
      <c r="CH59" s="319"/>
      <c r="CI59" s="239"/>
      <c r="CJ59" s="312"/>
      <c r="CK59" s="312"/>
      <c r="CL59" s="312"/>
      <c r="CM59" s="312"/>
      <c r="CN59" s="312"/>
      <c r="CO59" s="239"/>
      <c r="CP59" s="239"/>
      <c r="CQ59" s="338"/>
      <c r="CR59" s="325"/>
      <c r="CS59" s="239"/>
      <c r="CT59" s="312"/>
      <c r="CU59" s="312"/>
      <c r="CV59" s="312"/>
      <c r="CW59" s="312"/>
      <c r="CX59" s="312"/>
      <c r="CY59" s="239"/>
      <c r="CZ59" s="239"/>
      <c r="DA59" s="321"/>
      <c r="DB59" s="310" t="s">
        <v>197</v>
      </c>
    </row>
    <row r="60" spans="1:106" ht="12.75">
      <c r="A60" s="318"/>
      <c r="B60" s="238" t="s">
        <v>290</v>
      </c>
      <c r="C60" s="326"/>
      <c r="D60" s="239"/>
      <c r="E60" s="240"/>
      <c r="F60" s="313"/>
      <c r="G60" s="239"/>
      <c r="H60" s="240"/>
      <c r="I60" s="313"/>
      <c r="J60" s="239"/>
      <c r="K60" s="240"/>
      <c r="L60" s="313"/>
      <c r="M60" s="239"/>
      <c r="N60" s="240"/>
      <c r="O60" s="328"/>
      <c r="P60" s="241"/>
      <c r="Q60" s="324"/>
      <c r="R60" s="324"/>
      <c r="S60" s="326"/>
      <c r="T60" s="313"/>
      <c r="U60" s="313"/>
      <c r="V60" s="313"/>
      <c r="W60" s="313"/>
      <c r="X60" s="313"/>
      <c r="Y60" s="322"/>
      <c r="Z60" s="320"/>
      <c r="AA60" s="239"/>
      <c r="AB60" s="313"/>
      <c r="AC60" s="313"/>
      <c r="AD60" s="313"/>
      <c r="AE60" s="313"/>
      <c r="AF60" s="313"/>
      <c r="AG60" s="239"/>
      <c r="AH60" s="239"/>
      <c r="AI60" s="339"/>
      <c r="AJ60" s="326"/>
      <c r="AK60" s="239"/>
      <c r="AL60" s="313"/>
      <c r="AM60" s="313"/>
      <c r="AN60" s="313"/>
      <c r="AO60" s="313"/>
      <c r="AP60" s="313"/>
      <c r="AQ60" s="239"/>
      <c r="AR60" s="239"/>
      <c r="AS60" s="322"/>
      <c r="AT60" s="320"/>
      <c r="AU60" s="245"/>
      <c r="AV60" s="313"/>
      <c r="AW60" s="313"/>
      <c r="AX60" s="313"/>
      <c r="AY60" s="313"/>
      <c r="AZ60" s="313"/>
      <c r="BA60" s="239"/>
      <c r="BB60" s="239"/>
      <c r="BC60" s="339"/>
      <c r="BD60" s="326"/>
      <c r="BE60" s="239"/>
      <c r="BF60" s="313"/>
      <c r="BG60" s="313"/>
      <c r="BH60" s="313"/>
      <c r="BI60" s="313"/>
      <c r="BJ60" s="313"/>
      <c r="BK60" s="239"/>
      <c r="BL60" s="239"/>
      <c r="BM60" s="313"/>
      <c r="BN60" s="320"/>
      <c r="BO60" s="239"/>
      <c r="BP60" s="313"/>
      <c r="BQ60" s="313"/>
      <c r="BR60" s="313"/>
      <c r="BS60" s="313"/>
      <c r="BT60" s="313"/>
      <c r="BU60" s="239"/>
      <c r="BV60" s="239"/>
      <c r="BW60" s="339"/>
      <c r="BX60" s="326"/>
      <c r="BY60" s="239"/>
      <c r="BZ60" s="313"/>
      <c r="CA60" s="313"/>
      <c r="CB60" s="313"/>
      <c r="CC60" s="313"/>
      <c r="CD60" s="313"/>
      <c r="CE60" s="239"/>
      <c r="CF60" s="239"/>
      <c r="CG60" s="322"/>
      <c r="CH60" s="320"/>
      <c r="CI60" s="239"/>
      <c r="CJ60" s="313"/>
      <c r="CK60" s="313"/>
      <c r="CL60" s="313"/>
      <c r="CM60" s="313"/>
      <c r="CN60" s="313"/>
      <c r="CO60" s="239"/>
      <c r="CP60" s="239"/>
      <c r="CQ60" s="339"/>
      <c r="CR60" s="326"/>
      <c r="CS60" s="239"/>
      <c r="CT60" s="313"/>
      <c r="CU60" s="313"/>
      <c r="CV60" s="313"/>
      <c r="CW60" s="313"/>
      <c r="CX60" s="313"/>
      <c r="CY60" s="239"/>
      <c r="CZ60" s="239"/>
      <c r="DA60" s="322"/>
      <c r="DB60" s="311"/>
    </row>
    <row r="61" spans="1:106" ht="12.75">
      <c r="A61" s="317">
        <v>35</v>
      </c>
      <c r="B61" s="238" t="s">
        <v>265</v>
      </c>
      <c r="C61" s="325">
        <v>4</v>
      </c>
      <c r="D61" s="239">
        <v>1</v>
      </c>
      <c r="E61" s="240" t="s">
        <v>208</v>
      </c>
      <c r="F61" s="312"/>
      <c r="G61" s="239"/>
      <c r="H61" s="240"/>
      <c r="I61" s="312"/>
      <c r="J61" s="239"/>
      <c r="K61" s="240"/>
      <c r="L61" s="312"/>
      <c r="M61" s="239"/>
      <c r="N61" s="240"/>
      <c r="O61" s="327"/>
      <c r="P61" s="241" t="s">
        <v>208</v>
      </c>
      <c r="Q61" s="323">
        <v>5</v>
      </c>
      <c r="R61" s="323">
        <v>150</v>
      </c>
      <c r="S61" s="325">
        <v>64</v>
      </c>
      <c r="T61" s="312">
        <v>32</v>
      </c>
      <c r="U61" s="312"/>
      <c r="V61" s="312">
        <v>32</v>
      </c>
      <c r="W61" s="312">
        <v>56</v>
      </c>
      <c r="X61" s="312"/>
      <c r="Y61" s="321">
        <v>30</v>
      </c>
      <c r="Z61" s="319"/>
      <c r="AA61" s="239"/>
      <c r="AB61" s="312"/>
      <c r="AC61" s="312"/>
      <c r="AD61" s="312"/>
      <c r="AE61" s="312"/>
      <c r="AF61" s="312"/>
      <c r="AG61" s="239"/>
      <c r="AH61" s="239"/>
      <c r="AI61" s="338"/>
      <c r="AJ61" s="325"/>
      <c r="AK61" s="239"/>
      <c r="AL61" s="312"/>
      <c r="AM61" s="312"/>
      <c r="AN61" s="312"/>
      <c r="AO61" s="312"/>
      <c r="AP61" s="312"/>
      <c r="AQ61" s="239"/>
      <c r="AR61" s="239"/>
      <c r="AS61" s="321"/>
      <c r="AT61" s="319"/>
      <c r="AU61" s="245"/>
      <c r="AV61" s="312"/>
      <c r="AW61" s="312"/>
      <c r="AX61" s="312"/>
      <c r="AY61" s="312"/>
      <c r="AZ61" s="312"/>
      <c r="BA61" s="239"/>
      <c r="BB61" s="239"/>
      <c r="BC61" s="338"/>
      <c r="BD61" s="325">
        <v>64</v>
      </c>
      <c r="BE61" s="239">
        <v>150</v>
      </c>
      <c r="BF61" s="312">
        <v>32</v>
      </c>
      <c r="BG61" s="312"/>
      <c r="BH61" s="312">
        <v>32</v>
      </c>
      <c r="BI61" s="312">
        <v>56</v>
      </c>
      <c r="BJ61" s="312"/>
      <c r="BK61" s="239"/>
      <c r="BL61" s="239"/>
      <c r="BM61" s="321">
        <v>30</v>
      </c>
      <c r="BN61" s="319"/>
      <c r="BO61" s="239"/>
      <c r="BP61" s="312"/>
      <c r="BQ61" s="312"/>
      <c r="BR61" s="312"/>
      <c r="BS61" s="312"/>
      <c r="BT61" s="312"/>
      <c r="BU61" s="239"/>
      <c r="BV61" s="239"/>
      <c r="BW61" s="338"/>
      <c r="BX61" s="325"/>
      <c r="BY61" s="239"/>
      <c r="BZ61" s="312"/>
      <c r="CA61" s="312"/>
      <c r="CB61" s="312"/>
      <c r="CC61" s="312"/>
      <c r="CD61" s="312"/>
      <c r="CE61" s="239"/>
      <c r="CF61" s="239"/>
      <c r="CG61" s="321"/>
      <c r="CH61" s="319"/>
      <c r="CI61" s="239"/>
      <c r="CJ61" s="312"/>
      <c r="CK61" s="312"/>
      <c r="CL61" s="312"/>
      <c r="CM61" s="312"/>
      <c r="CN61" s="312"/>
      <c r="CO61" s="239"/>
      <c r="CP61" s="239"/>
      <c r="CQ61" s="338"/>
      <c r="CR61" s="325"/>
      <c r="CS61" s="239"/>
      <c r="CT61" s="312"/>
      <c r="CU61" s="312"/>
      <c r="CV61" s="312"/>
      <c r="CW61" s="312"/>
      <c r="CX61" s="312"/>
      <c r="CY61" s="239"/>
      <c r="CZ61" s="239"/>
      <c r="DA61" s="338"/>
      <c r="DB61" s="310" t="s">
        <v>218</v>
      </c>
    </row>
    <row r="62" spans="1:106" ht="12.75">
      <c r="A62" s="318"/>
      <c r="B62" s="238" t="s">
        <v>291</v>
      </c>
      <c r="C62" s="326"/>
      <c r="D62" s="239"/>
      <c r="E62" s="240"/>
      <c r="F62" s="313"/>
      <c r="G62" s="239"/>
      <c r="H62" s="240"/>
      <c r="I62" s="313"/>
      <c r="J62" s="239"/>
      <c r="K62" s="240"/>
      <c r="L62" s="313"/>
      <c r="M62" s="239"/>
      <c r="N62" s="240"/>
      <c r="O62" s="328"/>
      <c r="P62" s="241"/>
      <c r="Q62" s="324"/>
      <c r="R62" s="324"/>
      <c r="S62" s="326"/>
      <c r="T62" s="313"/>
      <c r="U62" s="313"/>
      <c r="V62" s="313"/>
      <c r="W62" s="313"/>
      <c r="X62" s="313"/>
      <c r="Y62" s="322"/>
      <c r="Z62" s="320"/>
      <c r="AA62" s="239"/>
      <c r="AB62" s="313"/>
      <c r="AC62" s="313"/>
      <c r="AD62" s="313"/>
      <c r="AE62" s="313"/>
      <c r="AF62" s="313"/>
      <c r="AG62" s="239"/>
      <c r="AH62" s="239"/>
      <c r="AI62" s="339"/>
      <c r="AJ62" s="326"/>
      <c r="AK62" s="239"/>
      <c r="AL62" s="313"/>
      <c r="AM62" s="313"/>
      <c r="AN62" s="313"/>
      <c r="AO62" s="313"/>
      <c r="AP62" s="313"/>
      <c r="AQ62" s="239"/>
      <c r="AR62" s="239"/>
      <c r="AS62" s="322"/>
      <c r="AT62" s="320"/>
      <c r="AU62" s="245"/>
      <c r="AV62" s="313"/>
      <c r="AW62" s="313"/>
      <c r="AX62" s="313"/>
      <c r="AY62" s="313"/>
      <c r="AZ62" s="313"/>
      <c r="BA62" s="239"/>
      <c r="BB62" s="239"/>
      <c r="BC62" s="339"/>
      <c r="BD62" s="326"/>
      <c r="BE62" s="239"/>
      <c r="BF62" s="313"/>
      <c r="BG62" s="313"/>
      <c r="BH62" s="313"/>
      <c r="BI62" s="313"/>
      <c r="BJ62" s="313"/>
      <c r="BK62" s="239"/>
      <c r="BL62" s="239"/>
      <c r="BM62" s="322"/>
      <c r="BN62" s="320"/>
      <c r="BO62" s="239"/>
      <c r="BP62" s="313"/>
      <c r="BQ62" s="313"/>
      <c r="BR62" s="313"/>
      <c r="BS62" s="313"/>
      <c r="BT62" s="313"/>
      <c r="BU62" s="239"/>
      <c r="BV62" s="239"/>
      <c r="BW62" s="339"/>
      <c r="BX62" s="326"/>
      <c r="BY62" s="239"/>
      <c r="BZ62" s="313"/>
      <c r="CA62" s="313"/>
      <c r="CB62" s="313"/>
      <c r="CC62" s="313"/>
      <c r="CD62" s="313"/>
      <c r="CE62" s="239"/>
      <c r="CF62" s="239"/>
      <c r="CG62" s="322"/>
      <c r="CH62" s="320"/>
      <c r="CI62" s="239"/>
      <c r="CJ62" s="313"/>
      <c r="CK62" s="313"/>
      <c r="CL62" s="313"/>
      <c r="CM62" s="313"/>
      <c r="CN62" s="313"/>
      <c r="CO62" s="239"/>
      <c r="CP62" s="239"/>
      <c r="CQ62" s="339"/>
      <c r="CR62" s="326"/>
      <c r="CS62" s="239"/>
      <c r="CT62" s="313"/>
      <c r="CU62" s="313"/>
      <c r="CV62" s="313"/>
      <c r="CW62" s="313"/>
      <c r="CX62" s="313"/>
      <c r="CY62" s="239"/>
      <c r="CZ62" s="239"/>
      <c r="DA62" s="339"/>
      <c r="DB62" s="311"/>
    </row>
    <row r="63" spans="1:106" ht="12.75">
      <c r="A63" s="317">
        <v>36</v>
      </c>
      <c r="B63" s="238" t="s">
        <v>266</v>
      </c>
      <c r="C63" s="325"/>
      <c r="D63" s="239"/>
      <c r="E63" s="240"/>
      <c r="F63" s="312">
        <v>4</v>
      </c>
      <c r="G63" s="239">
        <v>1</v>
      </c>
      <c r="H63" s="240" t="s">
        <v>208</v>
      </c>
      <c r="I63" s="312"/>
      <c r="J63" s="239"/>
      <c r="K63" s="240"/>
      <c r="L63" s="312"/>
      <c r="M63" s="239"/>
      <c r="N63" s="240"/>
      <c r="O63" s="327"/>
      <c r="P63" s="241" t="s">
        <v>208</v>
      </c>
      <c r="Q63" s="323">
        <v>2</v>
      </c>
      <c r="R63" s="323">
        <v>60</v>
      </c>
      <c r="S63" s="325">
        <v>24</v>
      </c>
      <c r="T63" s="312">
        <v>16</v>
      </c>
      <c r="U63" s="312"/>
      <c r="V63" s="312">
        <v>8</v>
      </c>
      <c r="W63" s="312">
        <v>36</v>
      </c>
      <c r="X63" s="312"/>
      <c r="Y63" s="321"/>
      <c r="Z63" s="319"/>
      <c r="AA63" s="239"/>
      <c r="AB63" s="312"/>
      <c r="AC63" s="312"/>
      <c r="AD63" s="312"/>
      <c r="AE63" s="312"/>
      <c r="AF63" s="312"/>
      <c r="AG63" s="239"/>
      <c r="AH63" s="239"/>
      <c r="AI63" s="338"/>
      <c r="AJ63" s="325"/>
      <c r="AK63" s="239"/>
      <c r="AL63" s="312"/>
      <c r="AM63" s="312"/>
      <c r="AN63" s="312"/>
      <c r="AO63" s="312"/>
      <c r="AP63" s="312"/>
      <c r="AQ63" s="239"/>
      <c r="AR63" s="239"/>
      <c r="AS63" s="321"/>
      <c r="AT63" s="319"/>
      <c r="AU63" s="245"/>
      <c r="AV63" s="312"/>
      <c r="AW63" s="312"/>
      <c r="AX63" s="312"/>
      <c r="AY63" s="312"/>
      <c r="AZ63" s="312"/>
      <c r="BA63" s="239"/>
      <c r="BB63" s="239"/>
      <c r="BC63" s="338"/>
      <c r="BD63" s="325">
        <v>24</v>
      </c>
      <c r="BE63" s="239">
        <v>60</v>
      </c>
      <c r="BF63" s="312">
        <v>16</v>
      </c>
      <c r="BG63" s="312"/>
      <c r="BH63" s="312">
        <v>8</v>
      </c>
      <c r="BI63" s="312">
        <v>36</v>
      </c>
      <c r="BJ63" s="312"/>
      <c r="BK63" s="239"/>
      <c r="BL63" s="239"/>
      <c r="BM63" s="321"/>
      <c r="BN63" s="319"/>
      <c r="BO63" s="239"/>
      <c r="BP63" s="312"/>
      <c r="BQ63" s="312"/>
      <c r="BR63" s="312"/>
      <c r="BS63" s="312"/>
      <c r="BT63" s="312"/>
      <c r="BU63" s="239"/>
      <c r="BV63" s="239"/>
      <c r="BW63" s="338"/>
      <c r="BX63" s="325"/>
      <c r="BY63" s="239"/>
      <c r="BZ63" s="312"/>
      <c r="CA63" s="312"/>
      <c r="CB63" s="312"/>
      <c r="CC63" s="312"/>
      <c r="CD63" s="312"/>
      <c r="CE63" s="239"/>
      <c r="CF63" s="239"/>
      <c r="CG63" s="321"/>
      <c r="CH63" s="319"/>
      <c r="CI63" s="239"/>
      <c r="CJ63" s="312"/>
      <c r="CK63" s="312"/>
      <c r="CL63" s="312"/>
      <c r="CM63" s="312"/>
      <c r="CN63" s="312"/>
      <c r="CO63" s="239"/>
      <c r="CP63" s="239"/>
      <c r="CQ63" s="338"/>
      <c r="CR63" s="325"/>
      <c r="CS63" s="239"/>
      <c r="CT63" s="312"/>
      <c r="CU63" s="312"/>
      <c r="CV63" s="312"/>
      <c r="CW63" s="312"/>
      <c r="CX63" s="312"/>
      <c r="CY63" s="239"/>
      <c r="CZ63" s="239"/>
      <c r="DA63" s="338"/>
      <c r="DB63" s="310" t="s">
        <v>218</v>
      </c>
    </row>
    <row r="64" spans="1:106" ht="12.75">
      <c r="A64" s="318"/>
      <c r="B64" s="238" t="s">
        <v>292</v>
      </c>
      <c r="C64" s="326"/>
      <c r="D64" s="239"/>
      <c r="E64" s="240"/>
      <c r="F64" s="313"/>
      <c r="G64" s="239"/>
      <c r="H64" s="240"/>
      <c r="I64" s="313"/>
      <c r="J64" s="239"/>
      <c r="K64" s="240"/>
      <c r="L64" s="313"/>
      <c r="M64" s="239"/>
      <c r="N64" s="240"/>
      <c r="O64" s="328"/>
      <c r="P64" s="241"/>
      <c r="Q64" s="324"/>
      <c r="R64" s="324"/>
      <c r="S64" s="326"/>
      <c r="T64" s="313"/>
      <c r="U64" s="313"/>
      <c r="V64" s="313"/>
      <c r="W64" s="313"/>
      <c r="X64" s="313"/>
      <c r="Y64" s="322"/>
      <c r="Z64" s="320"/>
      <c r="AA64" s="239"/>
      <c r="AB64" s="313"/>
      <c r="AC64" s="313"/>
      <c r="AD64" s="313"/>
      <c r="AE64" s="313"/>
      <c r="AF64" s="313"/>
      <c r="AG64" s="239"/>
      <c r="AH64" s="239"/>
      <c r="AI64" s="339"/>
      <c r="AJ64" s="326"/>
      <c r="AK64" s="239"/>
      <c r="AL64" s="313"/>
      <c r="AM64" s="313"/>
      <c r="AN64" s="313"/>
      <c r="AO64" s="313"/>
      <c r="AP64" s="313"/>
      <c r="AQ64" s="239"/>
      <c r="AR64" s="239"/>
      <c r="AS64" s="322"/>
      <c r="AT64" s="320"/>
      <c r="AU64" s="245"/>
      <c r="AV64" s="313"/>
      <c r="AW64" s="313"/>
      <c r="AX64" s="313"/>
      <c r="AY64" s="313"/>
      <c r="AZ64" s="313"/>
      <c r="BA64" s="239"/>
      <c r="BB64" s="239"/>
      <c r="BC64" s="339"/>
      <c r="BD64" s="326"/>
      <c r="BE64" s="239"/>
      <c r="BF64" s="313"/>
      <c r="BG64" s="313"/>
      <c r="BH64" s="313"/>
      <c r="BI64" s="313"/>
      <c r="BJ64" s="313"/>
      <c r="BK64" s="239"/>
      <c r="BL64" s="239"/>
      <c r="BM64" s="322"/>
      <c r="BN64" s="320"/>
      <c r="BO64" s="239"/>
      <c r="BP64" s="313"/>
      <c r="BQ64" s="313"/>
      <c r="BR64" s="313"/>
      <c r="BS64" s="313"/>
      <c r="BT64" s="313"/>
      <c r="BU64" s="239"/>
      <c r="BV64" s="239"/>
      <c r="BW64" s="339"/>
      <c r="BX64" s="326"/>
      <c r="BY64" s="239"/>
      <c r="BZ64" s="313"/>
      <c r="CA64" s="313"/>
      <c r="CB64" s="313"/>
      <c r="CC64" s="313"/>
      <c r="CD64" s="313"/>
      <c r="CE64" s="239"/>
      <c r="CF64" s="239"/>
      <c r="CG64" s="322"/>
      <c r="CH64" s="320"/>
      <c r="CI64" s="239"/>
      <c r="CJ64" s="313"/>
      <c r="CK64" s="313"/>
      <c r="CL64" s="313"/>
      <c r="CM64" s="313"/>
      <c r="CN64" s="313"/>
      <c r="CO64" s="239"/>
      <c r="CP64" s="239"/>
      <c r="CQ64" s="339"/>
      <c r="CR64" s="326"/>
      <c r="CS64" s="239"/>
      <c r="CT64" s="313"/>
      <c r="CU64" s="313"/>
      <c r="CV64" s="313"/>
      <c r="CW64" s="313"/>
      <c r="CX64" s="313"/>
      <c r="CY64" s="239"/>
      <c r="CZ64" s="239"/>
      <c r="DA64" s="339"/>
      <c r="DB64" s="311"/>
    </row>
    <row r="65" spans="1:106" ht="12.75">
      <c r="A65" s="317">
        <v>37</v>
      </c>
      <c r="B65" s="238" t="s">
        <v>267</v>
      </c>
      <c r="C65" s="325"/>
      <c r="D65" s="239"/>
      <c r="E65" s="240"/>
      <c r="F65" s="312" t="s">
        <v>268</v>
      </c>
      <c r="G65" s="239">
        <v>2</v>
      </c>
      <c r="H65" s="240" t="s">
        <v>229</v>
      </c>
      <c r="I65" s="312">
        <v>5</v>
      </c>
      <c r="J65" s="239">
        <v>1</v>
      </c>
      <c r="K65" s="240" t="s">
        <v>225</v>
      </c>
      <c r="L65" s="312"/>
      <c r="M65" s="239"/>
      <c r="N65" s="240"/>
      <c r="O65" s="327" t="s">
        <v>228</v>
      </c>
      <c r="P65" s="241" t="s">
        <v>229</v>
      </c>
      <c r="Q65" s="323">
        <v>7</v>
      </c>
      <c r="R65" s="323">
        <v>210</v>
      </c>
      <c r="S65" s="325">
        <v>96</v>
      </c>
      <c r="T65" s="312">
        <v>32</v>
      </c>
      <c r="U65" s="312">
        <v>32</v>
      </c>
      <c r="V65" s="312">
        <v>32</v>
      </c>
      <c r="W65" s="312">
        <v>79</v>
      </c>
      <c r="X65" s="312">
        <v>35</v>
      </c>
      <c r="Y65" s="321"/>
      <c r="Z65" s="319"/>
      <c r="AA65" s="239"/>
      <c r="AB65" s="312"/>
      <c r="AC65" s="312"/>
      <c r="AD65" s="312"/>
      <c r="AE65" s="312"/>
      <c r="AF65" s="312"/>
      <c r="AG65" s="239"/>
      <c r="AH65" s="239"/>
      <c r="AI65" s="338"/>
      <c r="AJ65" s="325"/>
      <c r="AK65" s="239"/>
      <c r="AL65" s="312"/>
      <c r="AM65" s="312"/>
      <c r="AN65" s="312"/>
      <c r="AO65" s="312"/>
      <c r="AP65" s="312"/>
      <c r="AQ65" s="239"/>
      <c r="AR65" s="239"/>
      <c r="AS65" s="321"/>
      <c r="AT65" s="319"/>
      <c r="AU65" s="245"/>
      <c r="AV65" s="312"/>
      <c r="AW65" s="312"/>
      <c r="AX65" s="312"/>
      <c r="AY65" s="312"/>
      <c r="AZ65" s="312"/>
      <c r="BA65" s="239"/>
      <c r="BB65" s="239"/>
      <c r="BC65" s="338"/>
      <c r="BD65" s="325">
        <v>48</v>
      </c>
      <c r="BE65" s="239">
        <v>90</v>
      </c>
      <c r="BF65" s="312">
        <v>16</v>
      </c>
      <c r="BG65" s="312">
        <v>32</v>
      </c>
      <c r="BH65" s="312"/>
      <c r="BI65" s="312">
        <v>37</v>
      </c>
      <c r="BJ65" s="312">
        <v>5</v>
      </c>
      <c r="BK65" s="239">
        <v>1</v>
      </c>
      <c r="BL65" s="239"/>
      <c r="BM65" s="321"/>
      <c r="BN65" s="319">
        <v>48</v>
      </c>
      <c r="BO65" s="239">
        <v>120</v>
      </c>
      <c r="BP65" s="312">
        <v>16</v>
      </c>
      <c r="BQ65" s="312"/>
      <c r="BR65" s="312">
        <v>32</v>
      </c>
      <c r="BS65" s="312">
        <v>42</v>
      </c>
      <c r="BT65" s="312">
        <v>30</v>
      </c>
      <c r="BU65" s="239"/>
      <c r="BV65" s="239"/>
      <c r="BW65" s="338"/>
      <c r="BX65" s="325"/>
      <c r="BY65" s="239"/>
      <c r="BZ65" s="312"/>
      <c r="CA65" s="312"/>
      <c r="CB65" s="312"/>
      <c r="CC65" s="312"/>
      <c r="CD65" s="312"/>
      <c r="CE65" s="239"/>
      <c r="CF65" s="239"/>
      <c r="CG65" s="321"/>
      <c r="CH65" s="319"/>
      <c r="CI65" s="239"/>
      <c r="CJ65" s="312"/>
      <c r="CK65" s="312"/>
      <c r="CL65" s="312"/>
      <c r="CM65" s="312"/>
      <c r="CN65" s="312"/>
      <c r="CO65" s="239"/>
      <c r="CP65" s="239"/>
      <c r="CQ65" s="338"/>
      <c r="CR65" s="325"/>
      <c r="CS65" s="239"/>
      <c r="CT65" s="312"/>
      <c r="CU65" s="312"/>
      <c r="CV65" s="312"/>
      <c r="CW65" s="312"/>
      <c r="CX65" s="312"/>
      <c r="CY65" s="239"/>
      <c r="CZ65" s="239"/>
      <c r="DA65" s="338"/>
      <c r="DB65" s="310" t="s">
        <v>218</v>
      </c>
    </row>
    <row r="66" spans="1:106" ht="12.75">
      <c r="A66" s="318"/>
      <c r="B66" s="238" t="s">
        <v>293</v>
      </c>
      <c r="C66" s="326"/>
      <c r="D66" s="239"/>
      <c r="E66" s="240"/>
      <c r="F66" s="313"/>
      <c r="G66" s="239"/>
      <c r="H66" s="240"/>
      <c r="I66" s="313"/>
      <c r="J66" s="239"/>
      <c r="K66" s="240"/>
      <c r="L66" s="313"/>
      <c r="M66" s="239"/>
      <c r="N66" s="240"/>
      <c r="O66" s="328"/>
      <c r="P66" s="241"/>
      <c r="Q66" s="324"/>
      <c r="R66" s="324"/>
      <c r="S66" s="326"/>
      <c r="T66" s="313"/>
      <c r="U66" s="313"/>
      <c r="V66" s="313"/>
      <c r="W66" s="313"/>
      <c r="X66" s="313"/>
      <c r="Y66" s="322"/>
      <c r="Z66" s="320"/>
      <c r="AA66" s="239"/>
      <c r="AB66" s="313"/>
      <c r="AC66" s="313"/>
      <c r="AD66" s="313"/>
      <c r="AE66" s="313"/>
      <c r="AF66" s="313"/>
      <c r="AG66" s="239"/>
      <c r="AH66" s="239"/>
      <c r="AI66" s="339"/>
      <c r="AJ66" s="326"/>
      <c r="AK66" s="239"/>
      <c r="AL66" s="313"/>
      <c r="AM66" s="313"/>
      <c r="AN66" s="313"/>
      <c r="AO66" s="313"/>
      <c r="AP66" s="313"/>
      <c r="AQ66" s="239"/>
      <c r="AR66" s="239"/>
      <c r="AS66" s="322"/>
      <c r="AT66" s="320"/>
      <c r="AU66" s="245"/>
      <c r="AV66" s="313"/>
      <c r="AW66" s="313"/>
      <c r="AX66" s="313"/>
      <c r="AY66" s="313"/>
      <c r="AZ66" s="313"/>
      <c r="BA66" s="239"/>
      <c r="BB66" s="239"/>
      <c r="BC66" s="339"/>
      <c r="BD66" s="326"/>
      <c r="BE66" s="239"/>
      <c r="BF66" s="313"/>
      <c r="BG66" s="313"/>
      <c r="BH66" s="313"/>
      <c r="BI66" s="313"/>
      <c r="BJ66" s="313"/>
      <c r="BK66" s="239"/>
      <c r="BL66" s="239"/>
      <c r="BM66" s="322"/>
      <c r="BN66" s="320"/>
      <c r="BO66" s="239"/>
      <c r="BP66" s="313"/>
      <c r="BQ66" s="313"/>
      <c r="BR66" s="313"/>
      <c r="BS66" s="313"/>
      <c r="BT66" s="313"/>
      <c r="BU66" s="239"/>
      <c r="BV66" s="239"/>
      <c r="BW66" s="339"/>
      <c r="BX66" s="326"/>
      <c r="BY66" s="239"/>
      <c r="BZ66" s="313"/>
      <c r="CA66" s="313"/>
      <c r="CB66" s="313"/>
      <c r="CC66" s="313"/>
      <c r="CD66" s="313"/>
      <c r="CE66" s="239"/>
      <c r="CF66" s="239"/>
      <c r="CG66" s="322"/>
      <c r="CH66" s="320"/>
      <c r="CI66" s="239"/>
      <c r="CJ66" s="313"/>
      <c r="CK66" s="313"/>
      <c r="CL66" s="313"/>
      <c r="CM66" s="313"/>
      <c r="CN66" s="313"/>
      <c r="CO66" s="239"/>
      <c r="CP66" s="239"/>
      <c r="CQ66" s="339"/>
      <c r="CR66" s="326"/>
      <c r="CS66" s="239"/>
      <c r="CT66" s="313"/>
      <c r="CU66" s="313"/>
      <c r="CV66" s="313"/>
      <c r="CW66" s="313"/>
      <c r="CX66" s="313"/>
      <c r="CY66" s="239"/>
      <c r="CZ66" s="239"/>
      <c r="DA66" s="339"/>
      <c r="DB66" s="311"/>
    </row>
    <row r="67" spans="1:106" ht="12.75">
      <c r="A67" s="317">
        <v>38</v>
      </c>
      <c r="B67" s="238" t="s">
        <v>269</v>
      </c>
      <c r="C67" s="325">
        <v>5</v>
      </c>
      <c r="D67" s="239">
        <v>1</v>
      </c>
      <c r="E67" s="240" t="s">
        <v>225</v>
      </c>
      <c r="F67" s="312"/>
      <c r="G67" s="239"/>
      <c r="H67" s="240"/>
      <c r="I67" s="312"/>
      <c r="J67" s="239"/>
      <c r="K67" s="240"/>
      <c r="L67" s="312"/>
      <c r="M67" s="239"/>
      <c r="N67" s="240"/>
      <c r="O67" s="327" t="s">
        <v>270</v>
      </c>
      <c r="P67" s="241" t="s">
        <v>225</v>
      </c>
      <c r="Q67" s="323">
        <v>5</v>
      </c>
      <c r="R67" s="323">
        <v>150</v>
      </c>
      <c r="S67" s="325">
        <v>48</v>
      </c>
      <c r="T67" s="312">
        <v>32</v>
      </c>
      <c r="U67" s="312"/>
      <c r="V67" s="312">
        <v>16</v>
      </c>
      <c r="W67" s="312">
        <v>62</v>
      </c>
      <c r="X67" s="312">
        <v>10</v>
      </c>
      <c r="Y67" s="321">
        <v>30</v>
      </c>
      <c r="Z67" s="319"/>
      <c r="AA67" s="239"/>
      <c r="AB67" s="312"/>
      <c r="AC67" s="312"/>
      <c r="AD67" s="312"/>
      <c r="AE67" s="312"/>
      <c r="AF67" s="312"/>
      <c r="AG67" s="239"/>
      <c r="AH67" s="239"/>
      <c r="AI67" s="338"/>
      <c r="AJ67" s="325"/>
      <c r="AK67" s="239"/>
      <c r="AL67" s="312"/>
      <c r="AM67" s="312"/>
      <c r="AN67" s="312"/>
      <c r="AO67" s="312"/>
      <c r="AP67" s="312"/>
      <c r="AQ67" s="239"/>
      <c r="AR67" s="239"/>
      <c r="AS67" s="321"/>
      <c r="AT67" s="319"/>
      <c r="AU67" s="245"/>
      <c r="AV67" s="312"/>
      <c r="AW67" s="312"/>
      <c r="AX67" s="312"/>
      <c r="AY67" s="312"/>
      <c r="AZ67" s="312"/>
      <c r="BA67" s="239"/>
      <c r="BB67" s="239"/>
      <c r="BC67" s="338"/>
      <c r="BD67" s="325"/>
      <c r="BE67" s="239"/>
      <c r="BF67" s="312"/>
      <c r="BG67" s="312"/>
      <c r="BH67" s="312"/>
      <c r="BI67" s="312"/>
      <c r="BJ67" s="312"/>
      <c r="BK67" s="239"/>
      <c r="BL67" s="239"/>
      <c r="BM67" s="321"/>
      <c r="BN67" s="319">
        <v>48</v>
      </c>
      <c r="BO67" s="239">
        <v>150</v>
      </c>
      <c r="BP67" s="312">
        <v>32</v>
      </c>
      <c r="BQ67" s="312"/>
      <c r="BR67" s="312">
        <v>16</v>
      </c>
      <c r="BS67" s="312">
        <v>62</v>
      </c>
      <c r="BT67" s="312">
        <v>10</v>
      </c>
      <c r="BU67" s="239">
        <v>2</v>
      </c>
      <c r="BV67" s="239"/>
      <c r="BW67" s="338">
        <v>30</v>
      </c>
      <c r="BX67" s="325"/>
      <c r="BY67" s="239"/>
      <c r="BZ67" s="312"/>
      <c r="CA67" s="312"/>
      <c r="CB67" s="312"/>
      <c r="CC67" s="312"/>
      <c r="CD67" s="312"/>
      <c r="CE67" s="239"/>
      <c r="CF67" s="239"/>
      <c r="CG67" s="321"/>
      <c r="CH67" s="319"/>
      <c r="CI67" s="239"/>
      <c r="CJ67" s="312"/>
      <c r="CK67" s="312"/>
      <c r="CL67" s="312"/>
      <c r="CM67" s="312"/>
      <c r="CN67" s="312"/>
      <c r="CO67" s="239"/>
      <c r="CP67" s="239"/>
      <c r="CQ67" s="338"/>
      <c r="CR67" s="325"/>
      <c r="CS67" s="239"/>
      <c r="CT67" s="312"/>
      <c r="CU67" s="312"/>
      <c r="CV67" s="312"/>
      <c r="CW67" s="312"/>
      <c r="CX67" s="312"/>
      <c r="CY67" s="239"/>
      <c r="CZ67" s="239"/>
      <c r="DA67" s="338"/>
      <c r="DB67" s="310" t="s">
        <v>218</v>
      </c>
    </row>
    <row r="68" spans="1:106" ht="12.75">
      <c r="A68" s="318"/>
      <c r="B68" s="238" t="s">
        <v>294</v>
      </c>
      <c r="C68" s="326"/>
      <c r="D68" s="239"/>
      <c r="E68" s="240"/>
      <c r="F68" s="313"/>
      <c r="G68" s="239"/>
      <c r="H68" s="240"/>
      <c r="I68" s="313"/>
      <c r="J68" s="239"/>
      <c r="K68" s="240"/>
      <c r="L68" s="313"/>
      <c r="M68" s="239"/>
      <c r="N68" s="240"/>
      <c r="O68" s="328"/>
      <c r="P68" s="241"/>
      <c r="Q68" s="324"/>
      <c r="R68" s="324"/>
      <c r="S68" s="326"/>
      <c r="T68" s="313"/>
      <c r="U68" s="313"/>
      <c r="V68" s="313"/>
      <c r="W68" s="313"/>
      <c r="X68" s="313"/>
      <c r="Y68" s="322"/>
      <c r="Z68" s="320"/>
      <c r="AA68" s="239"/>
      <c r="AB68" s="313"/>
      <c r="AC68" s="313"/>
      <c r="AD68" s="313"/>
      <c r="AE68" s="313"/>
      <c r="AF68" s="313"/>
      <c r="AG68" s="239"/>
      <c r="AH68" s="239"/>
      <c r="AI68" s="339"/>
      <c r="AJ68" s="326"/>
      <c r="AK68" s="239"/>
      <c r="AL68" s="313"/>
      <c r="AM68" s="313"/>
      <c r="AN68" s="313"/>
      <c r="AO68" s="313"/>
      <c r="AP68" s="313"/>
      <c r="AQ68" s="239"/>
      <c r="AR68" s="239"/>
      <c r="AS68" s="322"/>
      <c r="AT68" s="320"/>
      <c r="AU68" s="245"/>
      <c r="AV68" s="313"/>
      <c r="AW68" s="313"/>
      <c r="AX68" s="313"/>
      <c r="AY68" s="313"/>
      <c r="AZ68" s="313"/>
      <c r="BA68" s="239"/>
      <c r="BB68" s="239"/>
      <c r="BC68" s="339"/>
      <c r="BD68" s="326"/>
      <c r="BE68" s="239"/>
      <c r="BF68" s="313"/>
      <c r="BG68" s="313"/>
      <c r="BH68" s="313"/>
      <c r="BI68" s="313"/>
      <c r="BJ68" s="313"/>
      <c r="BK68" s="239"/>
      <c r="BL68" s="239"/>
      <c r="BM68" s="322"/>
      <c r="BN68" s="320"/>
      <c r="BO68" s="239"/>
      <c r="BP68" s="313"/>
      <c r="BQ68" s="313"/>
      <c r="BR68" s="313"/>
      <c r="BS68" s="313"/>
      <c r="BT68" s="313"/>
      <c r="BU68" s="239"/>
      <c r="BV68" s="239"/>
      <c r="BW68" s="339"/>
      <c r="BX68" s="326"/>
      <c r="BY68" s="239"/>
      <c r="BZ68" s="313"/>
      <c r="CA68" s="313"/>
      <c r="CB68" s="313"/>
      <c r="CC68" s="313"/>
      <c r="CD68" s="313"/>
      <c r="CE68" s="239"/>
      <c r="CF68" s="239"/>
      <c r="CG68" s="322"/>
      <c r="CH68" s="320"/>
      <c r="CI68" s="239"/>
      <c r="CJ68" s="313"/>
      <c r="CK68" s="313"/>
      <c r="CL68" s="313"/>
      <c r="CM68" s="313"/>
      <c r="CN68" s="313"/>
      <c r="CO68" s="239"/>
      <c r="CP68" s="239"/>
      <c r="CQ68" s="339"/>
      <c r="CR68" s="326"/>
      <c r="CS68" s="239"/>
      <c r="CT68" s="313"/>
      <c r="CU68" s="313"/>
      <c r="CV68" s="313"/>
      <c r="CW68" s="313"/>
      <c r="CX68" s="313"/>
      <c r="CY68" s="239"/>
      <c r="CZ68" s="239"/>
      <c r="DA68" s="339"/>
      <c r="DB68" s="311"/>
    </row>
    <row r="69" spans="1:106" ht="12.75">
      <c r="A69" s="317">
        <v>39</v>
      </c>
      <c r="B69" s="238" t="s">
        <v>271</v>
      </c>
      <c r="C69" s="325">
        <v>6</v>
      </c>
      <c r="D69" s="239">
        <v>1</v>
      </c>
      <c r="E69" s="240" t="s">
        <v>234</v>
      </c>
      <c r="F69" s="312"/>
      <c r="G69" s="239"/>
      <c r="H69" s="240"/>
      <c r="I69" s="312"/>
      <c r="J69" s="239"/>
      <c r="K69" s="240"/>
      <c r="L69" s="312"/>
      <c r="M69" s="239"/>
      <c r="N69" s="240"/>
      <c r="O69" s="327" t="s">
        <v>272</v>
      </c>
      <c r="P69" s="241" t="s">
        <v>234</v>
      </c>
      <c r="Q69" s="323">
        <v>5</v>
      </c>
      <c r="R69" s="323">
        <v>150</v>
      </c>
      <c r="S69" s="325">
        <v>72</v>
      </c>
      <c r="T69" s="312">
        <v>24</v>
      </c>
      <c r="U69" s="312">
        <v>32</v>
      </c>
      <c r="V69" s="312">
        <v>16</v>
      </c>
      <c r="W69" s="312">
        <v>38</v>
      </c>
      <c r="X69" s="312">
        <v>10</v>
      </c>
      <c r="Y69" s="321">
        <v>30</v>
      </c>
      <c r="Z69" s="319"/>
      <c r="AA69" s="239"/>
      <c r="AB69" s="312"/>
      <c r="AC69" s="312"/>
      <c r="AD69" s="312"/>
      <c r="AE69" s="312"/>
      <c r="AF69" s="312"/>
      <c r="AG69" s="239"/>
      <c r="AH69" s="239"/>
      <c r="AI69" s="338"/>
      <c r="AJ69" s="325"/>
      <c r="AK69" s="239"/>
      <c r="AL69" s="312"/>
      <c r="AM69" s="312"/>
      <c r="AN69" s="312"/>
      <c r="AO69" s="312"/>
      <c r="AP69" s="312"/>
      <c r="AQ69" s="239"/>
      <c r="AR69" s="239"/>
      <c r="AS69" s="321"/>
      <c r="AT69" s="319"/>
      <c r="AU69" s="245"/>
      <c r="AV69" s="312"/>
      <c r="AW69" s="312"/>
      <c r="AX69" s="312"/>
      <c r="AY69" s="312"/>
      <c r="AZ69" s="312"/>
      <c r="BA69" s="239"/>
      <c r="BB69" s="239"/>
      <c r="BC69" s="338"/>
      <c r="BD69" s="325"/>
      <c r="BE69" s="239"/>
      <c r="BF69" s="312"/>
      <c r="BG69" s="312"/>
      <c r="BH69" s="312"/>
      <c r="BI69" s="312"/>
      <c r="BJ69" s="312"/>
      <c r="BK69" s="239"/>
      <c r="BL69" s="239"/>
      <c r="BM69" s="321"/>
      <c r="BN69" s="319"/>
      <c r="BO69" s="239"/>
      <c r="BP69" s="312"/>
      <c r="BQ69" s="312"/>
      <c r="BR69" s="312"/>
      <c r="BS69" s="312"/>
      <c r="BT69" s="312"/>
      <c r="BU69" s="239"/>
      <c r="BV69" s="239"/>
      <c r="BW69" s="338"/>
      <c r="BX69" s="325">
        <v>72</v>
      </c>
      <c r="BY69" s="239">
        <v>150</v>
      </c>
      <c r="BZ69" s="312">
        <v>24</v>
      </c>
      <c r="CA69" s="312">
        <v>32</v>
      </c>
      <c r="CB69" s="312">
        <v>16</v>
      </c>
      <c r="CC69" s="312">
        <v>38</v>
      </c>
      <c r="CD69" s="312">
        <v>10</v>
      </c>
      <c r="CE69" s="239">
        <v>2</v>
      </c>
      <c r="CF69" s="239"/>
      <c r="CG69" s="321">
        <v>30</v>
      </c>
      <c r="CH69" s="319"/>
      <c r="CI69" s="239"/>
      <c r="CJ69" s="312"/>
      <c r="CK69" s="312"/>
      <c r="CL69" s="312"/>
      <c r="CM69" s="312"/>
      <c r="CN69" s="312"/>
      <c r="CO69" s="239"/>
      <c r="CP69" s="239"/>
      <c r="CQ69" s="338"/>
      <c r="CR69" s="325"/>
      <c r="CS69" s="239"/>
      <c r="CT69" s="312"/>
      <c r="CU69" s="312"/>
      <c r="CV69" s="312"/>
      <c r="CW69" s="312"/>
      <c r="CX69" s="312"/>
      <c r="CY69" s="239"/>
      <c r="CZ69" s="239"/>
      <c r="DA69" s="338"/>
      <c r="DB69" s="310" t="s">
        <v>218</v>
      </c>
    </row>
    <row r="70" spans="1:106" ht="12.75">
      <c r="A70" s="318"/>
      <c r="B70" s="238" t="s">
        <v>295</v>
      </c>
      <c r="C70" s="326"/>
      <c r="D70" s="239"/>
      <c r="E70" s="240"/>
      <c r="F70" s="313"/>
      <c r="G70" s="239"/>
      <c r="H70" s="240"/>
      <c r="I70" s="313"/>
      <c r="J70" s="239"/>
      <c r="K70" s="240"/>
      <c r="L70" s="313"/>
      <c r="M70" s="239"/>
      <c r="N70" s="240"/>
      <c r="O70" s="328"/>
      <c r="P70" s="241"/>
      <c r="Q70" s="324"/>
      <c r="R70" s="324"/>
      <c r="S70" s="326"/>
      <c r="T70" s="313"/>
      <c r="U70" s="313"/>
      <c r="V70" s="313"/>
      <c r="W70" s="313"/>
      <c r="X70" s="313"/>
      <c r="Y70" s="322"/>
      <c r="Z70" s="320"/>
      <c r="AA70" s="239"/>
      <c r="AB70" s="313"/>
      <c r="AC70" s="313"/>
      <c r="AD70" s="313"/>
      <c r="AE70" s="313"/>
      <c r="AF70" s="313"/>
      <c r="AG70" s="239"/>
      <c r="AH70" s="239"/>
      <c r="AI70" s="339"/>
      <c r="AJ70" s="326"/>
      <c r="AK70" s="239"/>
      <c r="AL70" s="313"/>
      <c r="AM70" s="313"/>
      <c r="AN70" s="313"/>
      <c r="AO70" s="313"/>
      <c r="AP70" s="313"/>
      <c r="AQ70" s="239"/>
      <c r="AR70" s="239"/>
      <c r="AS70" s="322"/>
      <c r="AT70" s="320"/>
      <c r="AU70" s="245"/>
      <c r="AV70" s="313"/>
      <c r="AW70" s="313"/>
      <c r="AX70" s="313"/>
      <c r="AY70" s="313"/>
      <c r="AZ70" s="313"/>
      <c r="BA70" s="239"/>
      <c r="BB70" s="239"/>
      <c r="BC70" s="339"/>
      <c r="BD70" s="326"/>
      <c r="BE70" s="239"/>
      <c r="BF70" s="313"/>
      <c r="BG70" s="313"/>
      <c r="BH70" s="313"/>
      <c r="BI70" s="313"/>
      <c r="BJ70" s="313"/>
      <c r="BK70" s="239"/>
      <c r="BL70" s="239"/>
      <c r="BM70" s="322"/>
      <c r="BN70" s="320"/>
      <c r="BO70" s="239"/>
      <c r="BP70" s="313"/>
      <c r="BQ70" s="313"/>
      <c r="BR70" s="313"/>
      <c r="BS70" s="313"/>
      <c r="BT70" s="313"/>
      <c r="BU70" s="239"/>
      <c r="BV70" s="239"/>
      <c r="BW70" s="339"/>
      <c r="BX70" s="326"/>
      <c r="BY70" s="239"/>
      <c r="BZ70" s="313"/>
      <c r="CA70" s="313"/>
      <c r="CB70" s="313"/>
      <c r="CC70" s="313"/>
      <c r="CD70" s="313"/>
      <c r="CE70" s="239"/>
      <c r="CF70" s="239"/>
      <c r="CG70" s="322"/>
      <c r="CH70" s="320"/>
      <c r="CI70" s="239"/>
      <c r="CJ70" s="313"/>
      <c r="CK70" s="313"/>
      <c r="CL70" s="313"/>
      <c r="CM70" s="313"/>
      <c r="CN70" s="313"/>
      <c r="CO70" s="239"/>
      <c r="CP70" s="239"/>
      <c r="CQ70" s="339"/>
      <c r="CR70" s="326"/>
      <c r="CS70" s="239"/>
      <c r="CT70" s="313"/>
      <c r="CU70" s="313"/>
      <c r="CV70" s="313"/>
      <c r="CW70" s="313"/>
      <c r="CX70" s="313"/>
      <c r="CY70" s="239"/>
      <c r="CZ70" s="239"/>
      <c r="DA70" s="339"/>
      <c r="DB70" s="311"/>
    </row>
    <row r="71" spans="1:106" ht="22.5">
      <c r="A71" s="317">
        <v>40</v>
      </c>
      <c r="B71" s="238" t="s">
        <v>273</v>
      </c>
      <c r="C71" s="325"/>
      <c r="D71" s="239"/>
      <c r="E71" s="240"/>
      <c r="F71" s="312">
        <v>6</v>
      </c>
      <c r="G71" s="239">
        <v>1</v>
      </c>
      <c r="H71" s="240" t="s">
        <v>234</v>
      </c>
      <c r="I71" s="312"/>
      <c r="J71" s="239"/>
      <c r="K71" s="240"/>
      <c r="L71" s="312"/>
      <c r="M71" s="239"/>
      <c r="N71" s="240"/>
      <c r="O71" s="327"/>
      <c r="P71" s="241" t="s">
        <v>234</v>
      </c>
      <c r="Q71" s="323">
        <v>2</v>
      </c>
      <c r="R71" s="323">
        <v>60</v>
      </c>
      <c r="S71" s="325">
        <v>32</v>
      </c>
      <c r="T71" s="312">
        <v>16</v>
      </c>
      <c r="U71" s="312"/>
      <c r="V71" s="312">
        <v>16</v>
      </c>
      <c r="W71" s="312">
        <v>28</v>
      </c>
      <c r="X71" s="312"/>
      <c r="Y71" s="321"/>
      <c r="Z71" s="319"/>
      <c r="AA71" s="239"/>
      <c r="AB71" s="312"/>
      <c r="AC71" s="312"/>
      <c r="AD71" s="312"/>
      <c r="AE71" s="312"/>
      <c r="AF71" s="312"/>
      <c r="AG71" s="239"/>
      <c r="AH71" s="239"/>
      <c r="AI71" s="338"/>
      <c r="AJ71" s="325"/>
      <c r="AK71" s="239"/>
      <c r="AL71" s="312"/>
      <c r="AM71" s="312"/>
      <c r="AN71" s="312"/>
      <c r="AO71" s="312"/>
      <c r="AP71" s="312"/>
      <c r="AQ71" s="239"/>
      <c r="AR71" s="239"/>
      <c r="AS71" s="321"/>
      <c r="AT71" s="319"/>
      <c r="AU71" s="245"/>
      <c r="AV71" s="312"/>
      <c r="AW71" s="312"/>
      <c r="AX71" s="312"/>
      <c r="AY71" s="312"/>
      <c r="AZ71" s="312"/>
      <c r="BA71" s="239"/>
      <c r="BB71" s="239"/>
      <c r="BC71" s="338"/>
      <c r="BD71" s="325"/>
      <c r="BE71" s="239"/>
      <c r="BF71" s="312"/>
      <c r="BG71" s="312"/>
      <c r="BH71" s="312"/>
      <c r="BI71" s="312"/>
      <c r="BJ71" s="312"/>
      <c r="BK71" s="239"/>
      <c r="BL71" s="239"/>
      <c r="BM71" s="321"/>
      <c r="BN71" s="319"/>
      <c r="BO71" s="239"/>
      <c r="BP71" s="312"/>
      <c r="BQ71" s="312"/>
      <c r="BR71" s="312"/>
      <c r="BS71" s="312"/>
      <c r="BT71" s="312"/>
      <c r="BU71" s="239"/>
      <c r="BV71" s="239"/>
      <c r="BW71" s="338"/>
      <c r="BX71" s="325">
        <v>32</v>
      </c>
      <c r="BY71" s="239">
        <v>60</v>
      </c>
      <c r="BZ71" s="312">
        <v>16</v>
      </c>
      <c r="CA71" s="312"/>
      <c r="CB71" s="312">
        <v>16</v>
      </c>
      <c r="CC71" s="312">
        <v>28</v>
      </c>
      <c r="CD71" s="312"/>
      <c r="CE71" s="239"/>
      <c r="CF71" s="239"/>
      <c r="CG71" s="321"/>
      <c r="CH71" s="319"/>
      <c r="CI71" s="239"/>
      <c r="CJ71" s="312"/>
      <c r="CK71" s="312"/>
      <c r="CL71" s="312"/>
      <c r="CM71" s="312"/>
      <c r="CN71" s="312"/>
      <c r="CO71" s="239"/>
      <c r="CP71" s="239"/>
      <c r="CQ71" s="338"/>
      <c r="CR71" s="325"/>
      <c r="CS71" s="239"/>
      <c r="CT71" s="312"/>
      <c r="CU71" s="312"/>
      <c r="CV71" s="312"/>
      <c r="CW71" s="312"/>
      <c r="CX71" s="312"/>
      <c r="CY71" s="239"/>
      <c r="CZ71" s="239"/>
      <c r="DA71" s="338"/>
      <c r="DB71" s="73" t="s">
        <v>288</v>
      </c>
    </row>
    <row r="72" spans="1:106" ht="12.75">
      <c r="A72" s="318"/>
      <c r="B72" s="238" t="s">
        <v>287</v>
      </c>
      <c r="C72" s="326"/>
      <c r="D72" s="239"/>
      <c r="E72" s="240"/>
      <c r="F72" s="313"/>
      <c r="G72" s="239"/>
      <c r="H72" s="240"/>
      <c r="I72" s="313"/>
      <c r="J72" s="239"/>
      <c r="K72" s="240"/>
      <c r="L72" s="313"/>
      <c r="M72" s="239"/>
      <c r="N72" s="240"/>
      <c r="O72" s="328"/>
      <c r="P72" s="241"/>
      <c r="Q72" s="324"/>
      <c r="R72" s="324"/>
      <c r="S72" s="326"/>
      <c r="T72" s="313"/>
      <c r="U72" s="313"/>
      <c r="V72" s="313"/>
      <c r="W72" s="313"/>
      <c r="X72" s="313"/>
      <c r="Y72" s="322"/>
      <c r="Z72" s="320"/>
      <c r="AA72" s="239"/>
      <c r="AB72" s="313"/>
      <c r="AC72" s="313"/>
      <c r="AD72" s="313"/>
      <c r="AE72" s="313"/>
      <c r="AF72" s="313"/>
      <c r="AG72" s="239"/>
      <c r="AH72" s="239"/>
      <c r="AI72" s="339"/>
      <c r="AJ72" s="326"/>
      <c r="AK72" s="239"/>
      <c r="AL72" s="313"/>
      <c r="AM72" s="313"/>
      <c r="AN72" s="313"/>
      <c r="AO72" s="313"/>
      <c r="AP72" s="313"/>
      <c r="AQ72" s="239"/>
      <c r="AR72" s="239"/>
      <c r="AS72" s="322"/>
      <c r="AT72" s="320"/>
      <c r="AU72" s="245"/>
      <c r="AV72" s="313"/>
      <c r="AW72" s="313"/>
      <c r="AX72" s="313"/>
      <c r="AY72" s="313"/>
      <c r="AZ72" s="313"/>
      <c r="BA72" s="239"/>
      <c r="BB72" s="239"/>
      <c r="BC72" s="339"/>
      <c r="BD72" s="326"/>
      <c r="BE72" s="239"/>
      <c r="BF72" s="313"/>
      <c r="BG72" s="313"/>
      <c r="BH72" s="313"/>
      <c r="BI72" s="313"/>
      <c r="BJ72" s="313"/>
      <c r="BK72" s="239"/>
      <c r="BL72" s="239"/>
      <c r="BM72" s="322"/>
      <c r="BN72" s="320"/>
      <c r="BO72" s="239"/>
      <c r="BP72" s="313"/>
      <c r="BQ72" s="313"/>
      <c r="BR72" s="313"/>
      <c r="BS72" s="313"/>
      <c r="BT72" s="313"/>
      <c r="BU72" s="239"/>
      <c r="BV72" s="239"/>
      <c r="BW72" s="339"/>
      <c r="BX72" s="326"/>
      <c r="BY72" s="239"/>
      <c r="BZ72" s="313"/>
      <c r="CA72" s="313"/>
      <c r="CB72" s="313"/>
      <c r="CC72" s="313"/>
      <c r="CD72" s="313"/>
      <c r="CE72" s="239"/>
      <c r="CF72" s="239"/>
      <c r="CG72" s="322"/>
      <c r="CH72" s="320"/>
      <c r="CI72" s="239"/>
      <c r="CJ72" s="313"/>
      <c r="CK72" s="313"/>
      <c r="CL72" s="313"/>
      <c r="CM72" s="313"/>
      <c r="CN72" s="313"/>
      <c r="CO72" s="239"/>
      <c r="CP72" s="239"/>
      <c r="CQ72" s="339"/>
      <c r="CR72" s="326"/>
      <c r="CS72" s="239"/>
      <c r="CT72" s="313"/>
      <c r="CU72" s="313"/>
      <c r="CV72" s="313"/>
      <c r="CW72" s="313"/>
      <c r="CX72" s="313"/>
      <c r="CY72" s="239"/>
      <c r="CZ72" s="239"/>
      <c r="DA72" s="339"/>
      <c r="DB72" s="73" t="s">
        <v>218</v>
      </c>
    </row>
    <row r="73" spans="1:106" ht="12.75">
      <c r="A73" s="317">
        <v>41</v>
      </c>
      <c r="B73" s="238" t="s">
        <v>274</v>
      </c>
      <c r="C73" s="325"/>
      <c r="D73" s="239"/>
      <c r="E73" s="240"/>
      <c r="F73" s="312">
        <v>7</v>
      </c>
      <c r="G73" s="239">
        <v>1</v>
      </c>
      <c r="H73" s="240" t="s">
        <v>240</v>
      </c>
      <c r="I73" s="312"/>
      <c r="J73" s="239"/>
      <c r="K73" s="240"/>
      <c r="L73" s="312"/>
      <c r="M73" s="239"/>
      <c r="N73" s="240"/>
      <c r="O73" s="327"/>
      <c r="P73" s="241" t="s">
        <v>240</v>
      </c>
      <c r="Q73" s="323">
        <v>4</v>
      </c>
      <c r="R73" s="323">
        <v>120</v>
      </c>
      <c r="S73" s="325">
        <v>32</v>
      </c>
      <c r="T73" s="312">
        <v>16</v>
      </c>
      <c r="U73" s="312">
        <v>16</v>
      </c>
      <c r="V73" s="312"/>
      <c r="W73" s="312">
        <v>88</v>
      </c>
      <c r="X73" s="312"/>
      <c r="Y73" s="321"/>
      <c r="Z73" s="319"/>
      <c r="AA73" s="239"/>
      <c r="AB73" s="312"/>
      <c r="AC73" s="312"/>
      <c r="AD73" s="312"/>
      <c r="AE73" s="312"/>
      <c r="AF73" s="312"/>
      <c r="AG73" s="239"/>
      <c r="AH73" s="239"/>
      <c r="AI73" s="338"/>
      <c r="AJ73" s="325"/>
      <c r="AK73" s="239"/>
      <c r="AL73" s="312"/>
      <c r="AM73" s="312"/>
      <c r="AN73" s="312"/>
      <c r="AO73" s="312"/>
      <c r="AP73" s="312"/>
      <c r="AQ73" s="239"/>
      <c r="AR73" s="239"/>
      <c r="AS73" s="321"/>
      <c r="AT73" s="319"/>
      <c r="AU73" s="245"/>
      <c r="AV73" s="312"/>
      <c r="AW73" s="312"/>
      <c r="AX73" s="312"/>
      <c r="AY73" s="312"/>
      <c r="AZ73" s="312"/>
      <c r="BA73" s="239"/>
      <c r="BB73" s="239"/>
      <c r="BC73" s="338"/>
      <c r="BD73" s="325"/>
      <c r="BE73" s="239"/>
      <c r="BF73" s="312"/>
      <c r="BG73" s="312"/>
      <c r="BH73" s="312"/>
      <c r="BI73" s="312"/>
      <c r="BJ73" s="312"/>
      <c r="BK73" s="239"/>
      <c r="BL73" s="239"/>
      <c r="BM73" s="321"/>
      <c r="BN73" s="319"/>
      <c r="BO73" s="239"/>
      <c r="BP73" s="312"/>
      <c r="BQ73" s="312"/>
      <c r="BR73" s="312"/>
      <c r="BS73" s="312"/>
      <c r="BT73" s="312"/>
      <c r="BU73" s="239"/>
      <c r="BV73" s="239"/>
      <c r="BW73" s="338"/>
      <c r="BX73" s="325"/>
      <c r="BY73" s="239"/>
      <c r="BZ73" s="312"/>
      <c r="CA73" s="312"/>
      <c r="CB73" s="312"/>
      <c r="CC73" s="312"/>
      <c r="CD73" s="312"/>
      <c r="CE73" s="239"/>
      <c r="CF73" s="239"/>
      <c r="CG73" s="321"/>
      <c r="CH73" s="319">
        <v>32</v>
      </c>
      <c r="CI73" s="239">
        <v>120</v>
      </c>
      <c r="CJ73" s="312">
        <v>16</v>
      </c>
      <c r="CK73" s="312">
        <v>16</v>
      </c>
      <c r="CL73" s="312"/>
      <c r="CM73" s="312">
        <v>88</v>
      </c>
      <c r="CN73" s="312"/>
      <c r="CO73" s="239"/>
      <c r="CP73" s="239"/>
      <c r="CQ73" s="338"/>
      <c r="CR73" s="325"/>
      <c r="CS73" s="239"/>
      <c r="CT73" s="312"/>
      <c r="CU73" s="312"/>
      <c r="CV73" s="312"/>
      <c r="CW73" s="312"/>
      <c r="CX73" s="312"/>
      <c r="CY73" s="239"/>
      <c r="CZ73" s="239"/>
      <c r="DA73" s="338"/>
      <c r="DB73" s="310" t="s">
        <v>218</v>
      </c>
    </row>
    <row r="74" spans="1:106" ht="12.75">
      <c r="A74" s="318"/>
      <c r="B74" s="238" t="s">
        <v>289</v>
      </c>
      <c r="C74" s="326"/>
      <c r="D74" s="239"/>
      <c r="E74" s="240"/>
      <c r="F74" s="313"/>
      <c r="G74" s="239"/>
      <c r="H74" s="240"/>
      <c r="I74" s="313"/>
      <c r="J74" s="239"/>
      <c r="K74" s="240"/>
      <c r="L74" s="313"/>
      <c r="M74" s="239"/>
      <c r="N74" s="240"/>
      <c r="O74" s="328"/>
      <c r="P74" s="241"/>
      <c r="Q74" s="324"/>
      <c r="R74" s="324"/>
      <c r="S74" s="326"/>
      <c r="T74" s="313"/>
      <c r="U74" s="313"/>
      <c r="V74" s="313"/>
      <c r="W74" s="313"/>
      <c r="X74" s="313"/>
      <c r="Y74" s="322"/>
      <c r="Z74" s="320"/>
      <c r="AA74" s="239"/>
      <c r="AB74" s="313"/>
      <c r="AC74" s="313"/>
      <c r="AD74" s="313"/>
      <c r="AE74" s="313"/>
      <c r="AF74" s="313"/>
      <c r="AG74" s="239"/>
      <c r="AH74" s="239"/>
      <c r="AI74" s="339"/>
      <c r="AJ74" s="326"/>
      <c r="AK74" s="239"/>
      <c r="AL74" s="313"/>
      <c r="AM74" s="313"/>
      <c r="AN74" s="313"/>
      <c r="AO74" s="313"/>
      <c r="AP74" s="313"/>
      <c r="AQ74" s="239"/>
      <c r="AR74" s="239"/>
      <c r="AS74" s="322"/>
      <c r="AT74" s="320"/>
      <c r="AU74" s="245"/>
      <c r="AV74" s="313"/>
      <c r="AW74" s="313"/>
      <c r="AX74" s="313"/>
      <c r="AY74" s="313"/>
      <c r="AZ74" s="313"/>
      <c r="BA74" s="239"/>
      <c r="BB74" s="239"/>
      <c r="BC74" s="339"/>
      <c r="BD74" s="326"/>
      <c r="BE74" s="239"/>
      <c r="BF74" s="313"/>
      <c r="BG74" s="313"/>
      <c r="BH74" s="313"/>
      <c r="BI74" s="313"/>
      <c r="BJ74" s="313"/>
      <c r="BK74" s="239"/>
      <c r="BL74" s="239"/>
      <c r="BM74" s="322"/>
      <c r="BN74" s="320"/>
      <c r="BO74" s="239"/>
      <c r="BP74" s="313"/>
      <c r="BQ74" s="313"/>
      <c r="BR74" s="313"/>
      <c r="BS74" s="313"/>
      <c r="BT74" s="313"/>
      <c r="BU74" s="239"/>
      <c r="BV74" s="239"/>
      <c r="BW74" s="339"/>
      <c r="BX74" s="326"/>
      <c r="BY74" s="239"/>
      <c r="BZ74" s="313"/>
      <c r="CA74" s="313"/>
      <c r="CB74" s="313"/>
      <c r="CC74" s="313"/>
      <c r="CD74" s="313"/>
      <c r="CE74" s="239"/>
      <c r="CF74" s="239"/>
      <c r="CG74" s="322"/>
      <c r="CH74" s="320"/>
      <c r="CI74" s="239"/>
      <c r="CJ74" s="313"/>
      <c r="CK74" s="313"/>
      <c r="CL74" s="313"/>
      <c r="CM74" s="313"/>
      <c r="CN74" s="313"/>
      <c r="CO74" s="239"/>
      <c r="CP74" s="239"/>
      <c r="CQ74" s="339"/>
      <c r="CR74" s="326"/>
      <c r="CS74" s="239"/>
      <c r="CT74" s="313"/>
      <c r="CU74" s="313"/>
      <c r="CV74" s="313"/>
      <c r="CW74" s="313"/>
      <c r="CX74" s="313"/>
      <c r="CY74" s="239"/>
      <c r="CZ74" s="239"/>
      <c r="DA74" s="339"/>
      <c r="DB74" s="311"/>
    </row>
    <row r="75" spans="1:106" ht="22.5">
      <c r="A75" s="317">
        <v>42</v>
      </c>
      <c r="B75" s="238" t="s">
        <v>275</v>
      </c>
      <c r="C75" s="325">
        <v>8</v>
      </c>
      <c r="D75" s="239">
        <v>1</v>
      </c>
      <c r="E75" s="240" t="s">
        <v>250</v>
      </c>
      <c r="F75" s="312"/>
      <c r="G75" s="239"/>
      <c r="H75" s="240"/>
      <c r="I75" s="312"/>
      <c r="J75" s="239"/>
      <c r="K75" s="240"/>
      <c r="L75" s="312"/>
      <c r="M75" s="239"/>
      <c r="N75" s="240"/>
      <c r="O75" s="327" t="s">
        <v>276</v>
      </c>
      <c r="P75" s="241" t="s">
        <v>250</v>
      </c>
      <c r="Q75" s="323">
        <v>6</v>
      </c>
      <c r="R75" s="323">
        <v>180</v>
      </c>
      <c r="S75" s="325">
        <v>48</v>
      </c>
      <c r="T75" s="312">
        <v>16</v>
      </c>
      <c r="U75" s="312"/>
      <c r="V75" s="312">
        <v>32</v>
      </c>
      <c r="W75" s="312">
        <v>97</v>
      </c>
      <c r="X75" s="312">
        <v>5</v>
      </c>
      <c r="Y75" s="321">
        <v>30</v>
      </c>
      <c r="Z75" s="319"/>
      <c r="AA75" s="239"/>
      <c r="AB75" s="312"/>
      <c r="AC75" s="312"/>
      <c r="AD75" s="312"/>
      <c r="AE75" s="312"/>
      <c r="AF75" s="312"/>
      <c r="AG75" s="239"/>
      <c r="AH75" s="239"/>
      <c r="AI75" s="338"/>
      <c r="AJ75" s="325"/>
      <c r="AK75" s="239"/>
      <c r="AL75" s="312"/>
      <c r="AM75" s="312"/>
      <c r="AN75" s="312"/>
      <c r="AO75" s="312"/>
      <c r="AP75" s="312"/>
      <c r="AQ75" s="239"/>
      <c r="AR75" s="239"/>
      <c r="AS75" s="321"/>
      <c r="AT75" s="319"/>
      <c r="AU75" s="245"/>
      <c r="AV75" s="312"/>
      <c r="AW75" s="312"/>
      <c r="AX75" s="312"/>
      <c r="AY75" s="312"/>
      <c r="AZ75" s="312"/>
      <c r="BA75" s="239"/>
      <c r="BB75" s="239"/>
      <c r="BC75" s="338"/>
      <c r="BD75" s="325"/>
      <c r="BE75" s="239"/>
      <c r="BF75" s="312"/>
      <c r="BG75" s="312"/>
      <c r="BH75" s="312"/>
      <c r="BI75" s="312"/>
      <c r="BJ75" s="312"/>
      <c r="BK75" s="239"/>
      <c r="BL75" s="239"/>
      <c r="BM75" s="321"/>
      <c r="BN75" s="319"/>
      <c r="BO75" s="239"/>
      <c r="BP75" s="312"/>
      <c r="BQ75" s="312"/>
      <c r="BR75" s="312"/>
      <c r="BS75" s="312"/>
      <c r="BT75" s="312"/>
      <c r="BU75" s="239"/>
      <c r="BV75" s="239"/>
      <c r="BW75" s="338"/>
      <c r="BX75" s="325"/>
      <c r="BY75" s="239"/>
      <c r="BZ75" s="312"/>
      <c r="CA75" s="312"/>
      <c r="CB75" s="312"/>
      <c r="CC75" s="312"/>
      <c r="CD75" s="312"/>
      <c r="CE75" s="239"/>
      <c r="CF75" s="239"/>
      <c r="CG75" s="321"/>
      <c r="CH75" s="319"/>
      <c r="CI75" s="239"/>
      <c r="CJ75" s="312"/>
      <c r="CK75" s="312"/>
      <c r="CL75" s="312"/>
      <c r="CM75" s="312"/>
      <c r="CN75" s="312"/>
      <c r="CO75" s="239"/>
      <c r="CP75" s="239"/>
      <c r="CQ75" s="338"/>
      <c r="CR75" s="325">
        <v>48</v>
      </c>
      <c r="CS75" s="239">
        <v>180</v>
      </c>
      <c r="CT75" s="312">
        <v>16</v>
      </c>
      <c r="CU75" s="312"/>
      <c r="CV75" s="312">
        <v>32</v>
      </c>
      <c r="CW75" s="312">
        <v>97</v>
      </c>
      <c r="CX75" s="312">
        <v>5</v>
      </c>
      <c r="CY75" s="239">
        <v>1</v>
      </c>
      <c r="CZ75" s="239"/>
      <c r="DA75" s="321">
        <v>30</v>
      </c>
      <c r="DB75" s="310" t="s">
        <v>218</v>
      </c>
    </row>
    <row r="76" spans="1:106" ht="12.75">
      <c r="A76" s="318"/>
      <c r="B76" s="238" t="s">
        <v>296</v>
      </c>
      <c r="C76" s="326"/>
      <c r="D76" s="239"/>
      <c r="E76" s="240"/>
      <c r="F76" s="313"/>
      <c r="G76" s="239"/>
      <c r="H76" s="240"/>
      <c r="I76" s="313"/>
      <c r="J76" s="239"/>
      <c r="K76" s="240"/>
      <c r="L76" s="313"/>
      <c r="M76" s="239"/>
      <c r="N76" s="240"/>
      <c r="O76" s="328"/>
      <c r="P76" s="241"/>
      <c r="Q76" s="324"/>
      <c r="R76" s="324"/>
      <c r="S76" s="326"/>
      <c r="T76" s="313"/>
      <c r="U76" s="313"/>
      <c r="V76" s="313"/>
      <c r="W76" s="313"/>
      <c r="X76" s="313"/>
      <c r="Y76" s="322"/>
      <c r="Z76" s="320"/>
      <c r="AA76" s="239"/>
      <c r="AB76" s="313"/>
      <c r="AC76" s="313"/>
      <c r="AD76" s="313"/>
      <c r="AE76" s="313"/>
      <c r="AF76" s="313"/>
      <c r="AG76" s="239"/>
      <c r="AH76" s="239"/>
      <c r="AI76" s="339"/>
      <c r="AJ76" s="326"/>
      <c r="AK76" s="239"/>
      <c r="AL76" s="313"/>
      <c r="AM76" s="313"/>
      <c r="AN76" s="313"/>
      <c r="AO76" s="313"/>
      <c r="AP76" s="313"/>
      <c r="AQ76" s="239"/>
      <c r="AR76" s="239"/>
      <c r="AS76" s="322"/>
      <c r="AT76" s="320"/>
      <c r="AU76" s="245"/>
      <c r="AV76" s="313"/>
      <c r="AW76" s="313"/>
      <c r="AX76" s="313"/>
      <c r="AY76" s="313"/>
      <c r="AZ76" s="313"/>
      <c r="BA76" s="239"/>
      <c r="BB76" s="239"/>
      <c r="BC76" s="339"/>
      <c r="BD76" s="326"/>
      <c r="BE76" s="239"/>
      <c r="BF76" s="313"/>
      <c r="BG76" s="313"/>
      <c r="BH76" s="313"/>
      <c r="BI76" s="313"/>
      <c r="BJ76" s="313"/>
      <c r="BK76" s="239"/>
      <c r="BL76" s="239"/>
      <c r="BM76" s="322"/>
      <c r="BN76" s="320"/>
      <c r="BO76" s="239"/>
      <c r="BP76" s="313"/>
      <c r="BQ76" s="313"/>
      <c r="BR76" s="313"/>
      <c r="BS76" s="313"/>
      <c r="BT76" s="313"/>
      <c r="BU76" s="239"/>
      <c r="BV76" s="239"/>
      <c r="BW76" s="339"/>
      <c r="BX76" s="326"/>
      <c r="BY76" s="239"/>
      <c r="BZ76" s="313"/>
      <c r="CA76" s="313"/>
      <c r="CB76" s="313"/>
      <c r="CC76" s="313"/>
      <c r="CD76" s="313"/>
      <c r="CE76" s="239"/>
      <c r="CF76" s="239"/>
      <c r="CG76" s="322"/>
      <c r="CH76" s="320"/>
      <c r="CI76" s="239"/>
      <c r="CJ76" s="313"/>
      <c r="CK76" s="313"/>
      <c r="CL76" s="313"/>
      <c r="CM76" s="313"/>
      <c r="CN76" s="313"/>
      <c r="CO76" s="239"/>
      <c r="CP76" s="239"/>
      <c r="CQ76" s="339"/>
      <c r="CR76" s="326"/>
      <c r="CS76" s="239"/>
      <c r="CT76" s="313"/>
      <c r="CU76" s="313"/>
      <c r="CV76" s="313"/>
      <c r="CW76" s="313"/>
      <c r="CX76" s="313"/>
      <c r="CY76" s="239"/>
      <c r="CZ76" s="239"/>
      <c r="DA76" s="322"/>
      <c r="DB76" s="311"/>
    </row>
    <row r="77" spans="1:106" ht="12.75">
      <c r="A77" s="317">
        <v>43</v>
      </c>
      <c r="B77" s="238" t="s">
        <v>277</v>
      </c>
      <c r="C77" s="325"/>
      <c r="D77" s="239"/>
      <c r="E77" s="240"/>
      <c r="F77" s="312">
        <v>8</v>
      </c>
      <c r="G77" s="239">
        <v>1</v>
      </c>
      <c r="H77" s="240" t="s">
        <v>250</v>
      </c>
      <c r="I77" s="312"/>
      <c r="J77" s="239"/>
      <c r="K77" s="240"/>
      <c r="L77" s="312"/>
      <c r="M77" s="239"/>
      <c r="N77" s="240"/>
      <c r="O77" s="327" t="s">
        <v>276</v>
      </c>
      <c r="P77" s="241" t="s">
        <v>250</v>
      </c>
      <c r="Q77" s="323">
        <v>4</v>
      </c>
      <c r="R77" s="323">
        <v>120</v>
      </c>
      <c r="S77" s="325">
        <v>48</v>
      </c>
      <c r="T77" s="312">
        <v>16</v>
      </c>
      <c r="U77" s="312"/>
      <c r="V77" s="312">
        <v>32</v>
      </c>
      <c r="W77" s="312">
        <v>67</v>
      </c>
      <c r="X77" s="312">
        <v>5</v>
      </c>
      <c r="Y77" s="321"/>
      <c r="Z77" s="319"/>
      <c r="AA77" s="239"/>
      <c r="AB77" s="312"/>
      <c r="AC77" s="312"/>
      <c r="AD77" s="312"/>
      <c r="AE77" s="312"/>
      <c r="AF77" s="312"/>
      <c r="AG77" s="239"/>
      <c r="AH77" s="239"/>
      <c r="AI77" s="338"/>
      <c r="AJ77" s="325"/>
      <c r="AK77" s="239"/>
      <c r="AL77" s="312"/>
      <c r="AM77" s="312"/>
      <c r="AN77" s="312"/>
      <c r="AO77" s="312"/>
      <c r="AP77" s="312"/>
      <c r="AQ77" s="239"/>
      <c r="AR77" s="239"/>
      <c r="AS77" s="321"/>
      <c r="AT77" s="319"/>
      <c r="AU77" s="245"/>
      <c r="AV77" s="312"/>
      <c r="AW77" s="312"/>
      <c r="AX77" s="312"/>
      <c r="AY77" s="312"/>
      <c r="AZ77" s="312"/>
      <c r="BA77" s="239"/>
      <c r="BB77" s="239"/>
      <c r="BC77" s="338"/>
      <c r="BD77" s="325"/>
      <c r="BE77" s="239"/>
      <c r="BF77" s="312"/>
      <c r="BG77" s="312"/>
      <c r="BH77" s="312"/>
      <c r="BI77" s="312"/>
      <c r="BJ77" s="312"/>
      <c r="BK77" s="239"/>
      <c r="BL77" s="239"/>
      <c r="BM77" s="321"/>
      <c r="BN77" s="319"/>
      <c r="BO77" s="239"/>
      <c r="BP77" s="312"/>
      <c r="BQ77" s="312"/>
      <c r="BR77" s="312"/>
      <c r="BS77" s="312"/>
      <c r="BT77" s="312"/>
      <c r="BU77" s="239"/>
      <c r="BV77" s="239"/>
      <c r="BW77" s="338"/>
      <c r="BX77" s="325"/>
      <c r="BY77" s="239"/>
      <c r="BZ77" s="312"/>
      <c r="CA77" s="312"/>
      <c r="CB77" s="312"/>
      <c r="CC77" s="312"/>
      <c r="CD77" s="312"/>
      <c r="CE77" s="239"/>
      <c r="CF77" s="239"/>
      <c r="CG77" s="321"/>
      <c r="CH77" s="319"/>
      <c r="CI77" s="239"/>
      <c r="CJ77" s="312"/>
      <c r="CK77" s="312"/>
      <c r="CL77" s="312"/>
      <c r="CM77" s="312"/>
      <c r="CN77" s="312"/>
      <c r="CO77" s="239"/>
      <c r="CP77" s="239"/>
      <c r="CQ77" s="338"/>
      <c r="CR77" s="325">
        <v>48</v>
      </c>
      <c r="CS77" s="239">
        <v>120</v>
      </c>
      <c r="CT77" s="312">
        <v>16</v>
      </c>
      <c r="CU77" s="312"/>
      <c r="CV77" s="312">
        <v>32</v>
      </c>
      <c r="CW77" s="312">
        <v>67</v>
      </c>
      <c r="CX77" s="312">
        <v>5</v>
      </c>
      <c r="CY77" s="239">
        <v>1</v>
      </c>
      <c r="CZ77" s="239"/>
      <c r="DA77" s="321"/>
      <c r="DB77" s="310" t="s">
        <v>218</v>
      </c>
    </row>
    <row r="78" spans="1:106" ht="12.75">
      <c r="A78" s="318"/>
      <c r="B78" s="238" t="s">
        <v>297</v>
      </c>
      <c r="C78" s="326"/>
      <c r="D78" s="239"/>
      <c r="E78" s="240"/>
      <c r="F78" s="313"/>
      <c r="G78" s="239"/>
      <c r="H78" s="240"/>
      <c r="I78" s="313"/>
      <c r="J78" s="239"/>
      <c r="K78" s="240"/>
      <c r="L78" s="313"/>
      <c r="M78" s="239"/>
      <c r="N78" s="240"/>
      <c r="O78" s="328"/>
      <c r="P78" s="241"/>
      <c r="Q78" s="324"/>
      <c r="R78" s="324"/>
      <c r="S78" s="326"/>
      <c r="T78" s="313"/>
      <c r="U78" s="313"/>
      <c r="V78" s="313"/>
      <c r="W78" s="313"/>
      <c r="X78" s="313"/>
      <c r="Y78" s="322"/>
      <c r="Z78" s="320"/>
      <c r="AA78" s="239"/>
      <c r="AB78" s="313"/>
      <c r="AC78" s="313"/>
      <c r="AD78" s="313"/>
      <c r="AE78" s="313"/>
      <c r="AF78" s="313"/>
      <c r="AG78" s="239"/>
      <c r="AH78" s="239"/>
      <c r="AI78" s="339"/>
      <c r="AJ78" s="326"/>
      <c r="AK78" s="239"/>
      <c r="AL78" s="313"/>
      <c r="AM78" s="313"/>
      <c r="AN78" s="313"/>
      <c r="AO78" s="313"/>
      <c r="AP78" s="313"/>
      <c r="AQ78" s="239"/>
      <c r="AR78" s="239"/>
      <c r="AS78" s="322"/>
      <c r="AT78" s="320"/>
      <c r="AU78" s="245"/>
      <c r="AV78" s="313"/>
      <c r="AW78" s="313"/>
      <c r="AX78" s="313"/>
      <c r="AY78" s="313"/>
      <c r="AZ78" s="313"/>
      <c r="BA78" s="239"/>
      <c r="BB78" s="239"/>
      <c r="BC78" s="339"/>
      <c r="BD78" s="326"/>
      <c r="BE78" s="239"/>
      <c r="BF78" s="313"/>
      <c r="BG78" s="313"/>
      <c r="BH78" s="313"/>
      <c r="BI78" s="313"/>
      <c r="BJ78" s="313"/>
      <c r="BK78" s="239"/>
      <c r="BL78" s="239"/>
      <c r="BM78" s="322"/>
      <c r="BN78" s="320"/>
      <c r="BO78" s="239"/>
      <c r="BP78" s="313"/>
      <c r="BQ78" s="313"/>
      <c r="BR78" s="313"/>
      <c r="BS78" s="313"/>
      <c r="BT78" s="313"/>
      <c r="BU78" s="239"/>
      <c r="BV78" s="239"/>
      <c r="BW78" s="339"/>
      <c r="BX78" s="326"/>
      <c r="BY78" s="239"/>
      <c r="BZ78" s="313"/>
      <c r="CA78" s="313"/>
      <c r="CB78" s="313"/>
      <c r="CC78" s="313"/>
      <c r="CD78" s="313"/>
      <c r="CE78" s="239"/>
      <c r="CF78" s="239"/>
      <c r="CG78" s="322"/>
      <c r="CH78" s="320"/>
      <c r="CI78" s="239"/>
      <c r="CJ78" s="313"/>
      <c r="CK78" s="313"/>
      <c r="CL78" s="313"/>
      <c r="CM78" s="313"/>
      <c r="CN78" s="313"/>
      <c r="CO78" s="239"/>
      <c r="CP78" s="239"/>
      <c r="CQ78" s="339"/>
      <c r="CR78" s="326"/>
      <c r="CS78" s="239"/>
      <c r="CT78" s="313"/>
      <c r="CU78" s="313"/>
      <c r="CV78" s="313"/>
      <c r="CW78" s="313"/>
      <c r="CX78" s="313"/>
      <c r="CY78" s="239"/>
      <c r="CZ78" s="239"/>
      <c r="DA78" s="322"/>
      <c r="DB78" s="311"/>
    </row>
    <row r="79" spans="1:106" ht="12.75">
      <c r="A79" s="317">
        <v>44</v>
      </c>
      <c r="B79" s="238" t="s">
        <v>278</v>
      </c>
      <c r="C79" s="325">
        <v>8</v>
      </c>
      <c r="D79" s="239">
        <v>1</v>
      </c>
      <c r="E79" s="240" t="s">
        <v>250</v>
      </c>
      <c r="F79" s="312">
        <v>7</v>
      </c>
      <c r="G79" s="239">
        <v>1</v>
      </c>
      <c r="H79" s="240" t="s">
        <v>240</v>
      </c>
      <c r="I79" s="312">
        <v>8</v>
      </c>
      <c r="J79" s="239">
        <v>1</v>
      </c>
      <c r="K79" s="240" t="s">
        <v>250</v>
      </c>
      <c r="L79" s="312"/>
      <c r="M79" s="239"/>
      <c r="N79" s="240"/>
      <c r="O79" s="327"/>
      <c r="P79" s="241" t="s">
        <v>253</v>
      </c>
      <c r="Q79" s="323">
        <v>7</v>
      </c>
      <c r="R79" s="323">
        <v>210</v>
      </c>
      <c r="S79" s="325">
        <v>48</v>
      </c>
      <c r="T79" s="312">
        <v>32</v>
      </c>
      <c r="U79" s="312"/>
      <c r="V79" s="312">
        <v>16</v>
      </c>
      <c r="W79" s="312">
        <v>102</v>
      </c>
      <c r="X79" s="312">
        <v>30</v>
      </c>
      <c r="Y79" s="321">
        <v>30</v>
      </c>
      <c r="Z79" s="319"/>
      <c r="AA79" s="239"/>
      <c r="AB79" s="312"/>
      <c r="AC79" s="312"/>
      <c r="AD79" s="312"/>
      <c r="AE79" s="312"/>
      <c r="AF79" s="312"/>
      <c r="AG79" s="239"/>
      <c r="AH79" s="239"/>
      <c r="AI79" s="338"/>
      <c r="AJ79" s="325"/>
      <c r="AK79" s="239"/>
      <c r="AL79" s="312"/>
      <c r="AM79" s="312"/>
      <c r="AN79" s="312"/>
      <c r="AO79" s="312"/>
      <c r="AP79" s="312"/>
      <c r="AQ79" s="239"/>
      <c r="AR79" s="239"/>
      <c r="AS79" s="321"/>
      <c r="AT79" s="319"/>
      <c r="AU79" s="245"/>
      <c r="AV79" s="312"/>
      <c r="AW79" s="312"/>
      <c r="AX79" s="312"/>
      <c r="AY79" s="312"/>
      <c r="AZ79" s="312"/>
      <c r="BA79" s="239"/>
      <c r="BB79" s="239"/>
      <c r="BC79" s="338"/>
      <c r="BD79" s="325"/>
      <c r="BE79" s="239"/>
      <c r="BF79" s="312"/>
      <c r="BG79" s="312"/>
      <c r="BH79" s="312"/>
      <c r="BI79" s="312"/>
      <c r="BJ79" s="312"/>
      <c r="BK79" s="239"/>
      <c r="BL79" s="239"/>
      <c r="BM79" s="321"/>
      <c r="BN79" s="319"/>
      <c r="BO79" s="239"/>
      <c r="BP79" s="312"/>
      <c r="BQ79" s="312"/>
      <c r="BR79" s="312"/>
      <c r="BS79" s="312"/>
      <c r="BT79" s="312"/>
      <c r="BU79" s="239"/>
      <c r="BV79" s="239"/>
      <c r="BW79" s="338"/>
      <c r="BX79" s="325"/>
      <c r="BY79" s="239"/>
      <c r="BZ79" s="312"/>
      <c r="CA79" s="312"/>
      <c r="CB79" s="312"/>
      <c r="CC79" s="312"/>
      <c r="CD79" s="312"/>
      <c r="CE79" s="239"/>
      <c r="CF79" s="239"/>
      <c r="CG79" s="321"/>
      <c r="CH79" s="319">
        <v>16</v>
      </c>
      <c r="CI79" s="239">
        <v>90</v>
      </c>
      <c r="CJ79" s="312">
        <v>16</v>
      </c>
      <c r="CK79" s="312"/>
      <c r="CL79" s="312"/>
      <c r="CM79" s="312">
        <v>74</v>
      </c>
      <c r="CN79" s="312"/>
      <c r="CO79" s="239"/>
      <c r="CP79" s="239"/>
      <c r="CQ79" s="338"/>
      <c r="CR79" s="325">
        <v>32</v>
      </c>
      <c r="CS79" s="239">
        <v>120</v>
      </c>
      <c r="CT79" s="312">
        <v>16</v>
      </c>
      <c r="CU79" s="312"/>
      <c r="CV79" s="312">
        <v>16</v>
      </c>
      <c r="CW79" s="312">
        <v>28</v>
      </c>
      <c r="CX79" s="312">
        <v>30</v>
      </c>
      <c r="CY79" s="239"/>
      <c r="CZ79" s="239"/>
      <c r="DA79" s="321">
        <v>30</v>
      </c>
      <c r="DB79" s="310" t="s">
        <v>279</v>
      </c>
    </row>
    <row r="80" spans="1:106" ht="12.75">
      <c r="A80" s="318"/>
      <c r="B80" s="238" t="s">
        <v>298</v>
      </c>
      <c r="C80" s="326"/>
      <c r="D80" s="239"/>
      <c r="E80" s="240"/>
      <c r="F80" s="313"/>
      <c r="G80" s="239"/>
      <c r="H80" s="240"/>
      <c r="I80" s="313"/>
      <c r="J80" s="239"/>
      <c r="K80" s="240"/>
      <c r="L80" s="313"/>
      <c r="M80" s="239"/>
      <c r="N80" s="240"/>
      <c r="O80" s="328"/>
      <c r="P80" s="241"/>
      <c r="Q80" s="324"/>
      <c r="R80" s="324"/>
      <c r="S80" s="326"/>
      <c r="T80" s="313"/>
      <c r="U80" s="313"/>
      <c r="V80" s="313"/>
      <c r="W80" s="313"/>
      <c r="X80" s="313"/>
      <c r="Y80" s="322"/>
      <c r="Z80" s="320"/>
      <c r="AA80" s="239"/>
      <c r="AB80" s="313"/>
      <c r="AC80" s="313"/>
      <c r="AD80" s="313"/>
      <c r="AE80" s="313"/>
      <c r="AF80" s="313"/>
      <c r="AG80" s="239"/>
      <c r="AH80" s="239"/>
      <c r="AI80" s="339"/>
      <c r="AJ80" s="326"/>
      <c r="AK80" s="239"/>
      <c r="AL80" s="313"/>
      <c r="AM80" s="313"/>
      <c r="AN80" s="313"/>
      <c r="AO80" s="313"/>
      <c r="AP80" s="313"/>
      <c r="AQ80" s="239"/>
      <c r="AR80" s="239"/>
      <c r="AS80" s="322"/>
      <c r="AT80" s="320"/>
      <c r="AU80" s="245"/>
      <c r="AV80" s="313"/>
      <c r="AW80" s="313"/>
      <c r="AX80" s="313"/>
      <c r="AY80" s="313"/>
      <c r="AZ80" s="313"/>
      <c r="BA80" s="239"/>
      <c r="BB80" s="239"/>
      <c r="BC80" s="339"/>
      <c r="BD80" s="326"/>
      <c r="BE80" s="239"/>
      <c r="BF80" s="313"/>
      <c r="BG80" s="313"/>
      <c r="BH80" s="313"/>
      <c r="BI80" s="313"/>
      <c r="BJ80" s="313"/>
      <c r="BK80" s="239"/>
      <c r="BL80" s="239"/>
      <c r="BM80" s="322"/>
      <c r="BN80" s="320"/>
      <c r="BO80" s="239"/>
      <c r="BP80" s="313"/>
      <c r="BQ80" s="313"/>
      <c r="BR80" s="313"/>
      <c r="BS80" s="313"/>
      <c r="BT80" s="313"/>
      <c r="BU80" s="239"/>
      <c r="BV80" s="239"/>
      <c r="BW80" s="339"/>
      <c r="BX80" s="326"/>
      <c r="BY80" s="239"/>
      <c r="BZ80" s="313"/>
      <c r="CA80" s="313"/>
      <c r="CB80" s="313"/>
      <c r="CC80" s="313"/>
      <c r="CD80" s="313"/>
      <c r="CE80" s="239"/>
      <c r="CF80" s="239"/>
      <c r="CG80" s="322"/>
      <c r="CH80" s="320"/>
      <c r="CI80" s="239"/>
      <c r="CJ80" s="313"/>
      <c r="CK80" s="313"/>
      <c r="CL80" s="313"/>
      <c r="CM80" s="313"/>
      <c r="CN80" s="313"/>
      <c r="CO80" s="239"/>
      <c r="CP80" s="239"/>
      <c r="CQ80" s="339"/>
      <c r="CR80" s="326"/>
      <c r="CS80" s="239"/>
      <c r="CT80" s="313"/>
      <c r="CU80" s="313"/>
      <c r="CV80" s="313"/>
      <c r="CW80" s="313"/>
      <c r="CX80" s="313"/>
      <c r="CY80" s="239"/>
      <c r="CZ80" s="239"/>
      <c r="DA80" s="322"/>
      <c r="DB80" s="311"/>
    </row>
    <row r="81" spans="1:106" ht="12.75">
      <c r="A81" s="317">
        <v>45</v>
      </c>
      <c r="B81" s="238" t="s">
        <v>280</v>
      </c>
      <c r="C81" s="325"/>
      <c r="D81" s="239"/>
      <c r="E81" s="240"/>
      <c r="F81" s="312">
        <v>8</v>
      </c>
      <c r="G81" s="239">
        <v>1</v>
      </c>
      <c r="H81" s="240" t="s">
        <v>250</v>
      </c>
      <c r="I81" s="312"/>
      <c r="J81" s="239"/>
      <c r="K81" s="240"/>
      <c r="L81" s="312"/>
      <c r="M81" s="239"/>
      <c r="N81" s="240"/>
      <c r="O81" s="327"/>
      <c r="P81" s="241" t="s">
        <v>250</v>
      </c>
      <c r="Q81" s="323">
        <v>2</v>
      </c>
      <c r="R81" s="323">
        <v>60</v>
      </c>
      <c r="S81" s="325">
        <v>32</v>
      </c>
      <c r="T81" s="312">
        <v>16</v>
      </c>
      <c r="U81" s="312"/>
      <c r="V81" s="312">
        <v>16</v>
      </c>
      <c r="W81" s="312">
        <v>28</v>
      </c>
      <c r="X81" s="312"/>
      <c r="Y81" s="321"/>
      <c r="Z81" s="319"/>
      <c r="AA81" s="239"/>
      <c r="AB81" s="312"/>
      <c r="AC81" s="312"/>
      <c r="AD81" s="312"/>
      <c r="AE81" s="312"/>
      <c r="AF81" s="312"/>
      <c r="AG81" s="239"/>
      <c r="AH81" s="239"/>
      <c r="AI81" s="338"/>
      <c r="AJ81" s="325"/>
      <c r="AK81" s="239"/>
      <c r="AL81" s="312"/>
      <c r="AM81" s="312"/>
      <c r="AN81" s="312"/>
      <c r="AO81" s="312"/>
      <c r="AP81" s="312"/>
      <c r="AQ81" s="239"/>
      <c r="AR81" s="239"/>
      <c r="AS81" s="321"/>
      <c r="AT81" s="319"/>
      <c r="AU81" s="245"/>
      <c r="AV81" s="312"/>
      <c r="AW81" s="312"/>
      <c r="AX81" s="312"/>
      <c r="AY81" s="312"/>
      <c r="AZ81" s="312"/>
      <c r="BA81" s="239"/>
      <c r="BB81" s="239"/>
      <c r="BC81" s="338"/>
      <c r="BD81" s="325"/>
      <c r="BE81" s="239"/>
      <c r="BF81" s="312"/>
      <c r="BG81" s="312"/>
      <c r="BH81" s="312"/>
      <c r="BI81" s="312"/>
      <c r="BJ81" s="312"/>
      <c r="BK81" s="239"/>
      <c r="BL81" s="239"/>
      <c r="BM81" s="321"/>
      <c r="BN81" s="319"/>
      <c r="BO81" s="239"/>
      <c r="BP81" s="312"/>
      <c r="BQ81" s="312"/>
      <c r="BR81" s="312"/>
      <c r="BS81" s="312"/>
      <c r="BT81" s="312"/>
      <c r="BU81" s="239"/>
      <c r="BV81" s="239"/>
      <c r="BW81" s="338"/>
      <c r="BX81" s="325"/>
      <c r="BY81" s="239"/>
      <c r="BZ81" s="312"/>
      <c r="CA81" s="312"/>
      <c r="CB81" s="312"/>
      <c r="CC81" s="312"/>
      <c r="CD81" s="312"/>
      <c r="CE81" s="239"/>
      <c r="CF81" s="239"/>
      <c r="CG81" s="321"/>
      <c r="CH81" s="319"/>
      <c r="CI81" s="239"/>
      <c r="CJ81" s="312"/>
      <c r="CK81" s="312"/>
      <c r="CL81" s="312"/>
      <c r="CM81" s="312"/>
      <c r="CN81" s="312"/>
      <c r="CO81" s="239"/>
      <c r="CP81" s="239"/>
      <c r="CQ81" s="338"/>
      <c r="CR81" s="325">
        <v>32</v>
      </c>
      <c r="CS81" s="239">
        <v>60</v>
      </c>
      <c r="CT81" s="312">
        <v>16</v>
      </c>
      <c r="CU81" s="312"/>
      <c r="CV81" s="312">
        <v>16</v>
      </c>
      <c r="CW81" s="312">
        <v>28</v>
      </c>
      <c r="CX81" s="312"/>
      <c r="CY81" s="239"/>
      <c r="CZ81" s="239"/>
      <c r="DA81" s="321"/>
      <c r="DB81" s="310" t="s">
        <v>261</v>
      </c>
    </row>
    <row r="82" spans="1:106" ht="12.75">
      <c r="A82" s="318"/>
      <c r="B82" s="238" t="s">
        <v>299</v>
      </c>
      <c r="C82" s="326"/>
      <c r="D82" s="239"/>
      <c r="E82" s="240"/>
      <c r="F82" s="313"/>
      <c r="G82" s="239"/>
      <c r="H82" s="240"/>
      <c r="I82" s="313"/>
      <c r="J82" s="239"/>
      <c r="K82" s="240"/>
      <c r="L82" s="313"/>
      <c r="M82" s="239"/>
      <c r="N82" s="240"/>
      <c r="O82" s="328"/>
      <c r="P82" s="241"/>
      <c r="Q82" s="324"/>
      <c r="R82" s="324"/>
      <c r="S82" s="326"/>
      <c r="T82" s="313"/>
      <c r="U82" s="313"/>
      <c r="V82" s="313"/>
      <c r="W82" s="313"/>
      <c r="X82" s="313"/>
      <c r="Y82" s="322"/>
      <c r="Z82" s="320"/>
      <c r="AA82" s="239"/>
      <c r="AB82" s="313"/>
      <c r="AC82" s="313"/>
      <c r="AD82" s="313"/>
      <c r="AE82" s="313"/>
      <c r="AF82" s="313"/>
      <c r="AG82" s="239"/>
      <c r="AH82" s="239"/>
      <c r="AI82" s="339"/>
      <c r="AJ82" s="326"/>
      <c r="AK82" s="239"/>
      <c r="AL82" s="313"/>
      <c r="AM82" s="313"/>
      <c r="AN82" s="313"/>
      <c r="AO82" s="313"/>
      <c r="AP82" s="313"/>
      <c r="AQ82" s="239"/>
      <c r="AR82" s="239"/>
      <c r="AS82" s="322"/>
      <c r="AT82" s="320"/>
      <c r="AU82" s="245"/>
      <c r="AV82" s="313"/>
      <c r="AW82" s="313"/>
      <c r="AX82" s="313"/>
      <c r="AY82" s="313"/>
      <c r="AZ82" s="313"/>
      <c r="BA82" s="239"/>
      <c r="BB82" s="239"/>
      <c r="BC82" s="339"/>
      <c r="BD82" s="326"/>
      <c r="BE82" s="239"/>
      <c r="BF82" s="313"/>
      <c r="BG82" s="313"/>
      <c r="BH82" s="313"/>
      <c r="BI82" s="313"/>
      <c r="BJ82" s="313"/>
      <c r="BK82" s="239"/>
      <c r="BL82" s="239"/>
      <c r="BM82" s="322"/>
      <c r="BN82" s="320"/>
      <c r="BO82" s="239"/>
      <c r="BP82" s="313"/>
      <c r="BQ82" s="313"/>
      <c r="BR82" s="313"/>
      <c r="BS82" s="313"/>
      <c r="BT82" s="313"/>
      <c r="BU82" s="239"/>
      <c r="BV82" s="239"/>
      <c r="BW82" s="339"/>
      <c r="BX82" s="326"/>
      <c r="BY82" s="239"/>
      <c r="BZ82" s="313"/>
      <c r="CA82" s="313"/>
      <c r="CB82" s="313"/>
      <c r="CC82" s="313"/>
      <c r="CD82" s="313"/>
      <c r="CE82" s="239"/>
      <c r="CF82" s="239"/>
      <c r="CG82" s="322"/>
      <c r="CH82" s="320"/>
      <c r="CI82" s="239"/>
      <c r="CJ82" s="313"/>
      <c r="CK82" s="313"/>
      <c r="CL82" s="313"/>
      <c r="CM82" s="313"/>
      <c r="CN82" s="313"/>
      <c r="CO82" s="239"/>
      <c r="CP82" s="239"/>
      <c r="CQ82" s="339"/>
      <c r="CR82" s="326"/>
      <c r="CS82" s="239"/>
      <c r="CT82" s="313"/>
      <c r="CU82" s="313"/>
      <c r="CV82" s="313"/>
      <c r="CW82" s="313"/>
      <c r="CX82" s="313"/>
      <c r="CY82" s="239"/>
      <c r="CZ82" s="239"/>
      <c r="DA82" s="322"/>
      <c r="DB82" s="311"/>
    </row>
    <row r="83" spans="1:106" ht="12.75">
      <c r="A83" s="60"/>
      <c r="B83" s="238" t="s">
        <v>215</v>
      </c>
      <c r="C83" s="61">
        <v>5</v>
      </c>
      <c r="D83" s="239">
        <v>5</v>
      </c>
      <c r="E83" s="240"/>
      <c r="F83" s="62">
        <v>9</v>
      </c>
      <c r="G83" s="239">
        <v>9</v>
      </c>
      <c r="H83" s="240"/>
      <c r="I83" s="62">
        <v>2</v>
      </c>
      <c r="J83" s="239">
        <v>2</v>
      </c>
      <c r="K83" s="240"/>
      <c r="L83" s="62"/>
      <c r="M83" s="239"/>
      <c r="N83" s="240"/>
      <c r="O83" s="243"/>
      <c r="P83" s="241"/>
      <c r="Q83" s="34">
        <v>52</v>
      </c>
      <c r="R83" s="34">
        <v>1560</v>
      </c>
      <c r="S83" s="61">
        <v>576</v>
      </c>
      <c r="T83" s="62">
        <v>264</v>
      </c>
      <c r="U83" s="62">
        <v>96</v>
      </c>
      <c r="V83" s="62">
        <v>216</v>
      </c>
      <c r="W83" s="62">
        <v>739</v>
      </c>
      <c r="X83" s="62">
        <v>95</v>
      </c>
      <c r="Y83" s="242">
        <v>150</v>
      </c>
      <c r="Z83" s="65"/>
      <c r="AA83" s="239"/>
      <c r="AB83" s="62"/>
      <c r="AC83" s="62"/>
      <c r="AD83" s="62"/>
      <c r="AE83" s="62"/>
      <c r="AF83" s="62"/>
      <c r="AG83" s="239"/>
      <c r="AH83" s="239"/>
      <c r="AI83" s="244"/>
      <c r="AJ83" s="61"/>
      <c r="AK83" s="239"/>
      <c r="AL83" s="62"/>
      <c r="AM83" s="62"/>
      <c r="AN83" s="62"/>
      <c r="AO83" s="62"/>
      <c r="AP83" s="62"/>
      <c r="AQ83" s="239"/>
      <c r="AR83" s="239"/>
      <c r="AS83" s="242"/>
      <c r="AT83" s="65">
        <v>32</v>
      </c>
      <c r="AU83" s="245">
        <v>90</v>
      </c>
      <c r="AV83" s="62">
        <v>16</v>
      </c>
      <c r="AW83" s="62">
        <v>16</v>
      </c>
      <c r="AX83" s="62"/>
      <c r="AY83" s="62">
        <v>58</v>
      </c>
      <c r="AZ83" s="62"/>
      <c r="BA83" s="239"/>
      <c r="BB83" s="239"/>
      <c r="BC83" s="244"/>
      <c r="BD83" s="61">
        <v>136</v>
      </c>
      <c r="BE83" s="239">
        <v>300</v>
      </c>
      <c r="BF83" s="62">
        <v>64</v>
      </c>
      <c r="BG83" s="62">
        <v>32</v>
      </c>
      <c r="BH83" s="62">
        <v>40</v>
      </c>
      <c r="BI83" s="62">
        <v>129</v>
      </c>
      <c r="BJ83" s="62">
        <v>5</v>
      </c>
      <c r="BK83" s="239">
        <v>1</v>
      </c>
      <c r="BL83" s="239"/>
      <c r="BM83" s="242">
        <v>30</v>
      </c>
      <c r="BN83" s="65">
        <v>96</v>
      </c>
      <c r="BO83" s="239">
        <v>270</v>
      </c>
      <c r="BP83" s="62">
        <v>48</v>
      </c>
      <c r="BQ83" s="62"/>
      <c r="BR83" s="62">
        <v>48</v>
      </c>
      <c r="BS83" s="62">
        <v>104</v>
      </c>
      <c r="BT83" s="62">
        <v>40</v>
      </c>
      <c r="BU83" s="239">
        <v>2</v>
      </c>
      <c r="BV83" s="239"/>
      <c r="BW83" s="244">
        <v>30</v>
      </c>
      <c r="BX83" s="61">
        <v>104</v>
      </c>
      <c r="BY83" s="239">
        <v>210</v>
      </c>
      <c r="BZ83" s="62">
        <v>40</v>
      </c>
      <c r="CA83" s="62">
        <v>32</v>
      </c>
      <c r="CB83" s="62">
        <v>32</v>
      </c>
      <c r="CC83" s="62">
        <v>66</v>
      </c>
      <c r="CD83" s="62">
        <v>10</v>
      </c>
      <c r="CE83" s="239">
        <v>2</v>
      </c>
      <c r="CF83" s="239"/>
      <c r="CG83" s="242">
        <v>30</v>
      </c>
      <c r="CH83" s="65">
        <v>48</v>
      </c>
      <c r="CI83" s="239">
        <v>210</v>
      </c>
      <c r="CJ83" s="62">
        <v>32</v>
      </c>
      <c r="CK83" s="62">
        <v>16</v>
      </c>
      <c r="CL83" s="62"/>
      <c r="CM83" s="62">
        <v>162</v>
      </c>
      <c r="CN83" s="62"/>
      <c r="CO83" s="239"/>
      <c r="CP83" s="239"/>
      <c r="CQ83" s="244"/>
      <c r="CR83" s="61">
        <v>160</v>
      </c>
      <c r="CS83" s="239">
        <v>480</v>
      </c>
      <c r="CT83" s="62">
        <v>64</v>
      </c>
      <c r="CU83" s="62"/>
      <c r="CV83" s="62">
        <v>96</v>
      </c>
      <c r="CW83" s="62">
        <v>220</v>
      </c>
      <c r="CX83" s="62">
        <v>40</v>
      </c>
      <c r="CY83" s="239">
        <v>2</v>
      </c>
      <c r="CZ83" s="239"/>
      <c r="DA83" s="242">
        <v>60</v>
      </c>
      <c r="DB83" s="73"/>
    </row>
    <row r="84" spans="1:106" ht="12.75">
      <c r="A84" s="60"/>
      <c r="B84" s="238" t="s">
        <v>254</v>
      </c>
      <c r="C84" s="61">
        <v>5</v>
      </c>
      <c r="D84" s="239">
        <v>5</v>
      </c>
      <c r="E84" s="240"/>
      <c r="F84" s="62">
        <v>13</v>
      </c>
      <c r="G84" s="239">
        <v>13</v>
      </c>
      <c r="H84" s="240"/>
      <c r="I84" s="62">
        <v>2</v>
      </c>
      <c r="J84" s="239">
        <v>2</v>
      </c>
      <c r="K84" s="240"/>
      <c r="L84" s="62"/>
      <c r="M84" s="239"/>
      <c r="N84" s="240"/>
      <c r="O84" s="243"/>
      <c r="P84" s="241"/>
      <c r="Q84" s="34">
        <v>60</v>
      </c>
      <c r="R84" s="34">
        <v>1800</v>
      </c>
      <c r="S84" s="61">
        <v>672</v>
      </c>
      <c r="T84" s="62">
        <v>328</v>
      </c>
      <c r="U84" s="62">
        <v>96</v>
      </c>
      <c r="V84" s="62">
        <v>248</v>
      </c>
      <c r="W84" s="62">
        <v>883</v>
      </c>
      <c r="X84" s="62">
        <v>95</v>
      </c>
      <c r="Y84" s="242">
        <v>150</v>
      </c>
      <c r="Z84" s="65"/>
      <c r="AA84" s="239"/>
      <c r="AB84" s="62"/>
      <c r="AC84" s="62"/>
      <c r="AD84" s="62"/>
      <c r="AE84" s="62"/>
      <c r="AF84" s="62"/>
      <c r="AG84" s="239"/>
      <c r="AH84" s="239"/>
      <c r="AI84" s="244"/>
      <c r="AJ84" s="61"/>
      <c r="AK84" s="239"/>
      <c r="AL84" s="62"/>
      <c r="AM84" s="62"/>
      <c r="AN84" s="62"/>
      <c r="AO84" s="62"/>
      <c r="AP84" s="62"/>
      <c r="AQ84" s="239"/>
      <c r="AR84" s="239"/>
      <c r="AS84" s="242"/>
      <c r="AT84" s="65">
        <v>56</v>
      </c>
      <c r="AU84" s="245">
        <v>150</v>
      </c>
      <c r="AV84" s="62">
        <v>32</v>
      </c>
      <c r="AW84" s="62">
        <v>16</v>
      </c>
      <c r="AX84" s="62">
        <v>8</v>
      </c>
      <c r="AY84" s="62">
        <v>94</v>
      </c>
      <c r="AZ84" s="62"/>
      <c r="BA84" s="239"/>
      <c r="BB84" s="239"/>
      <c r="BC84" s="244"/>
      <c r="BD84" s="61">
        <v>160</v>
      </c>
      <c r="BE84" s="239">
        <v>360</v>
      </c>
      <c r="BF84" s="62">
        <v>80</v>
      </c>
      <c r="BG84" s="62">
        <v>32</v>
      </c>
      <c r="BH84" s="62">
        <v>48</v>
      </c>
      <c r="BI84" s="62">
        <v>165</v>
      </c>
      <c r="BJ84" s="62">
        <v>5</v>
      </c>
      <c r="BK84" s="239">
        <v>1</v>
      </c>
      <c r="BL84" s="239"/>
      <c r="BM84" s="242">
        <v>30</v>
      </c>
      <c r="BN84" s="65">
        <v>120</v>
      </c>
      <c r="BO84" s="239">
        <v>330</v>
      </c>
      <c r="BP84" s="62">
        <v>64</v>
      </c>
      <c r="BQ84" s="62"/>
      <c r="BR84" s="62">
        <v>56</v>
      </c>
      <c r="BS84" s="62">
        <v>140</v>
      </c>
      <c r="BT84" s="62">
        <v>40</v>
      </c>
      <c r="BU84" s="239">
        <v>2</v>
      </c>
      <c r="BV84" s="239"/>
      <c r="BW84" s="244">
        <v>30</v>
      </c>
      <c r="BX84" s="61">
        <v>128</v>
      </c>
      <c r="BY84" s="239">
        <v>270</v>
      </c>
      <c r="BZ84" s="62">
        <v>56</v>
      </c>
      <c r="CA84" s="62">
        <v>32</v>
      </c>
      <c r="CB84" s="62">
        <v>40</v>
      </c>
      <c r="CC84" s="62">
        <v>102</v>
      </c>
      <c r="CD84" s="62">
        <v>10</v>
      </c>
      <c r="CE84" s="239">
        <v>2</v>
      </c>
      <c r="CF84" s="239"/>
      <c r="CG84" s="242">
        <v>30</v>
      </c>
      <c r="CH84" s="65">
        <v>48</v>
      </c>
      <c r="CI84" s="239">
        <v>210</v>
      </c>
      <c r="CJ84" s="62">
        <v>32</v>
      </c>
      <c r="CK84" s="62">
        <v>16</v>
      </c>
      <c r="CL84" s="62"/>
      <c r="CM84" s="62">
        <v>162</v>
      </c>
      <c r="CN84" s="62"/>
      <c r="CO84" s="239"/>
      <c r="CP84" s="239"/>
      <c r="CQ84" s="244"/>
      <c r="CR84" s="61">
        <v>160</v>
      </c>
      <c r="CS84" s="239">
        <v>480</v>
      </c>
      <c r="CT84" s="62">
        <v>64</v>
      </c>
      <c r="CU84" s="62"/>
      <c r="CV84" s="62">
        <v>96</v>
      </c>
      <c r="CW84" s="62">
        <v>220</v>
      </c>
      <c r="CX84" s="62">
        <v>40</v>
      </c>
      <c r="CY84" s="239">
        <v>2</v>
      </c>
      <c r="CZ84" s="239"/>
      <c r="DA84" s="242">
        <v>60</v>
      </c>
      <c r="DB84" s="73"/>
    </row>
    <row r="85" spans="1:106" ht="13.5" thickBot="1">
      <c r="A85" s="147"/>
      <c r="B85" s="125" t="s">
        <v>281</v>
      </c>
      <c r="C85" s="128">
        <v>29</v>
      </c>
      <c r="D85" s="131">
        <v>29</v>
      </c>
      <c r="E85" s="132"/>
      <c r="F85" s="126">
        <v>31</v>
      </c>
      <c r="G85" s="131">
        <v>31</v>
      </c>
      <c r="H85" s="132"/>
      <c r="I85" s="126">
        <v>10</v>
      </c>
      <c r="J85" s="131">
        <v>10</v>
      </c>
      <c r="K85" s="132"/>
      <c r="L85" s="126"/>
      <c r="M85" s="131"/>
      <c r="N85" s="132"/>
      <c r="O85" s="246"/>
      <c r="P85" s="133"/>
      <c r="Q85" s="124">
        <v>240</v>
      </c>
      <c r="R85" s="124">
        <v>7456</v>
      </c>
      <c r="S85" s="128">
        <v>2520</v>
      </c>
      <c r="T85" s="126">
        <v>1080</v>
      </c>
      <c r="U85" s="126">
        <v>600</v>
      </c>
      <c r="V85" s="126">
        <v>840</v>
      </c>
      <c r="W85" s="126">
        <v>3131</v>
      </c>
      <c r="X85" s="126">
        <v>395</v>
      </c>
      <c r="Y85" s="129">
        <v>870</v>
      </c>
      <c r="Z85" s="127">
        <v>336</v>
      </c>
      <c r="AA85" s="131">
        <v>810</v>
      </c>
      <c r="AB85" s="126">
        <v>144</v>
      </c>
      <c r="AC85" s="126">
        <v>96</v>
      </c>
      <c r="AD85" s="126">
        <v>96</v>
      </c>
      <c r="AE85" s="126">
        <v>398</v>
      </c>
      <c r="AF85" s="126">
        <v>20</v>
      </c>
      <c r="AG85" s="131">
        <v>4</v>
      </c>
      <c r="AH85" s="131"/>
      <c r="AI85" s="247">
        <v>120</v>
      </c>
      <c r="AJ85" s="128">
        <v>360</v>
      </c>
      <c r="AK85" s="131">
        <v>810</v>
      </c>
      <c r="AL85" s="126">
        <v>128</v>
      </c>
      <c r="AM85" s="126">
        <v>104</v>
      </c>
      <c r="AN85" s="126">
        <v>128</v>
      </c>
      <c r="AO85" s="126">
        <v>354</v>
      </c>
      <c r="AP85" s="126">
        <v>40</v>
      </c>
      <c r="AQ85" s="131">
        <v>2</v>
      </c>
      <c r="AR85" s="131">
        <v>180</v>
      </c>
      <c r="AS85" s="129">
        <v>120</v>
      </c>
      <c r="AT85" s="127">
        <v>344</v>
      </c>
      <c r="AU85" s="248">
        <v>840</v>
      </c>
      <c r="AV85" s="126">
        <v>160</v>
      </c>
      <c r="AW85" s="126">
        <v>96</v>
      </c>
      <c r="AX85" s="126">
        <v>88</v>
      </c>
      <c r="AY85" s="126">
        <v>405</v>
      </c>
      <c r="AZ85" s="126">
        <v>35</v>
      </c>
      <c r="BA85" s="131">
        <v>1</v>
      </c>
      <c r="BB85" s="131"/>
      <c r="BC85" s="247">
        <v>120</v>
      </c>
      <c r="BD85" s="128">
        <v>336</v>
      </c>
      <c r="BE85" s="131">
        <v>780</v>
      </c>
      <c r="BF85" s="126">
        <v>144</v>
      </c>
      <c r="BG85" s="126">
        <v>64</v>
      </c>
      <c r="BH85" s="126">
        <v>128</v>
      </c>
      <c r="BI85" s="126">
        <v>408</v>
      </c>
      <c r="BJ85" s="126">
        <v>10</v>
      </c>
      <c r="BK85" s="131">
        <v>2</v>
      </c>
      <c r="BL85" s="131">
        <v>180</v>
      </c>
      <c r="BM85" s="129">
        <v>90</v>
      </c>
      <c r="BN85" s="127">
        <v>312</v>
      </c>
      <c r="BO85" s="131">
        <v>810</v>
      </c>
      <c r="BP85" s="126">
        <v>144</v>
      </c>
      <c r="BQ85" s="126">
        <v>64</v>
      </c>
      <c r="BR85" s="126">
        <v>104</v>
      </c>
      <c r="BS85" s="126">
        <v>298</v>
      </c>
      <c r="BT85" s="126">
        <v>80</v>
      </c>
      <c r="BU85" s="131">
        <v>4</v>
      </c>
      <c r="BV85" s="131"/>
      <c r="BW85" s="247">
        <v>120</v>
      </c>
      <c r="BX85" s="128">
        <v>352</v>
      </c>
      <c r="BY85" s="131">
        <v>810</v>
      </c>
      <c r="BZ85" s="126">
        <v>152</v>
      </c>
      <c r="CA85" s="126">
        <v>64</v>
      </c>
      <c r="CB85" s="126">
        <v>136</v>
      </c>
      <c r="CC85" s="126">
        <v>233</v>
      </c>
      <c r="CD85" s="126">
        <v>105</v>
      </c>
      <c r="CE85" s="131">
        <v>3</v>
      </c>
      <c r="CF85" s="131">
        <v>180</v>
      </c>
      <c r="CG85" s="129">
        <v>120</v>
      </c>
      <c r="CH85" s="127">
        <v>304</v>
      </c>
      <c r="CI85" s="131">
        <v>900</v>
      </c>
      <c r="CJ85" s="126">
        <v>144</v>
      </c>
      <c r="CK85" s="126">
        <v>96</v>
      </c>
      <c r="CL85" s="126">
        <v>64</v>
      </c>
      <c r="CM85" s="126">
        <v>411</v>
      </c>
      <c r="CN85" s="126">
        <v>65</v>
      </c>
      <c r="CO85" s="131">
        <v>1</v>
      </c>
      <c r="CP85" s="131"/>
      <c r="CQ85" s="247">
        <v>120</v>
      </c>
      <c r="CR85" s="128">
        <v>176</v>
      </c>
      <c r="CS85" s="131">
        <v>900</v>
      </c>
      <c r="CT85" s="126">
        <v>64</v>
      </c>
      <c r="CU85" s="126">
        <v>16</v>
      </c>
      <c r="CV85" s="126">
        <v>96</v>
      </c>
      <c r="CW85" s="126">
        <v>624</v>
      </c>
      <c r="CX85" s="126">
        <v>40</v>
      </c>
      <c r="CY85" s="131">
        <v>2</v>
      </c>
      <c r="CZ85" s="131"/>
      <c r="DA85" s="129">
        <v>60</v>
      </c>
      <c r="DB85" s="130"/>
    </row>
    <row r="86" spans="1:106" s="103" customFormat="1" ht="13.5" hidden="1" thickTop="1">
      <c r="A86" s="148"/>
      <c r="B86" s="123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49"/>
    </row>
    <row r="87" spans="1:106" s="103" customFormat="1" ht="12.75" hidden="1">
      <c r="A87" s="150"/>
      <c r="B87" s="104"/>
      <c r="C87" s="106">
        <f>MAX(D9:D86)</f>
        <v>29</v>
      </c>
      <c r="D87" s="105"/>
      <c r="E87" s="105"/>
      <c r="F87" s="107">
        <f>MAX(G9:G86)</f>
        <v>31</v>
      </c>
      <c r="G87" s="105"/>
      <c r="H87" s="105"/>
      <c r="I87" s="107">
        <f>IF(MAX(J9:J86)&gt;0,MAX(J9:J86),"")</f>
        <v>10</v>
      </c>
      <c r="J87" s="105"/>
      <c r="K87" s="105"/>
      <c r="L87" s="107">
        <f>IF(MAX(M9:M86)&gt;0,MAX(M9:M86),"")</f>
      </c>
      <c r="M87" s="105"/>
      <c r="N87" s="105"/>
      <c r="O87" s="107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7">
        <f>MAX(Z9:Z86)</f>
        <v>336</v>
      </c>
      <c r="AA87" s="107">
        <f aca="true" t="shared" si="0" ref="AA87:CL87">MAX(AA9:AA86)</f>
        <v>810</v>
      </c>
      <c r="AB87" s="107">
        <f t="shared" si="0"/>
        <v>144</v>
      </c>
      <c r="AC87" s="107">
        <f t="shared" si="0"/>
        <v>96</v>
      </c>
      <c r="AD87" s="107">
        <f t="shared" si="0"/>
        <v>96</v>
      </c>
      <c r="AE87" s="107">
        <f t="shared" si="0"/>
        <v>398</v>
      </c>
      <c r="AF87" s="107">
        <f t="shared" si="0"/>
        <v>20</v>
      </c>
      <c r="AG87" s="107">
        <f t="shared" si="0"/>
        <v>4</v>
      </c>
      <c r="AH87" s="107">
        <f t="shared" si="0"/>
        <v>0</v>
      </c>
      <c r="AI87" s="107">
        <f t="shared" si="0"/>
        <v>120</v>
      </c>
      <c r="AJ87" s="107">
        <f t="shared" si="0"/>
        <v>360</v>
      </c>
      <c r="AK87" s="107">
        <f t="shared" si="0"/>
        <v>810</v>
      </c>
      <c r="AL87" s="107">
        <f t="shared" si="0"/>
        <v>128</v>
      </c>
      <c r="AM87" s="107">
        <f t="shared" si="0"/>
        <v>104</v>
      </c>
      <c r="AN87" s="107">
        <f t="shared" si="0"/>
        <v>128</v>
      </c>
      <c r="AO87" s="107">
        <f t="shared" si="0"/>
        <v>354</v>
      </c>
      <c r="AP87" s="107">
        <f t="shared" si="0"/>
        <v>40</v>
      </c>
      <c r="AQ87" s="107">
        <f t="shared" si="0"/>
        <v>2</v>
      </c>
      <c r="AR87" s="107">
        <f t="shared" si="0"/>
        <v>180</v>
      </c>
      <c r="AS87" s="107">
        <f t="shared" si="0"/>
        <v>120</v>
      </c>
      <c r="AT87" s="107">
        <f t="shared" si="0"/>
        <v>344</v>
      </c>
      <c r="AU87" s="107">
        <f t="shared" si="0"/>
        <v>840</v>
      </c>
      <c r="AV87" s="107">
        <f t="shared" si="0"/>
        <v>160</v>
      </c>
      <c r="AW87" s="107">
        <f t="shared" si="0"/>
        <v>96</v>
      </c>
      <c r="AX87" s="107">
        <f t="shared" si="0"/>
        <v>88</v>
      </c>
      <c r="AY87" s="107">
        <f t="shared" si="0"/>
        <v>405</v>
      </c>
      <c r="AZ87" s="107">
        <f t="shared" si="0"/>
        <v>35</v>
      </c>
      <c r="BA87" s="107">
        <f t="shared" si="0"/>
        <v>1</v>
      </c>
      <c r="BB87" s="107">
        <f t="shared" si="0"/>
        <v>0</v>
      </c>
      <c r="BC87" s="107">
        <f t="shared" si="0"/>
        <v>120</v>
      </c>
      <c r="BD87" s="107">
        <f t="shared" si="0"/>
        <v>336</v>
      </c>
      <c r="BE87" s="107">
        <f t="shared" si="0"/>
        <v>780</v>
      </c>
      <c r="BF87" s="107">
        <f t="shared" si="0"/>
        <v>144</v>
      </c>
      <c r="BG87" s="107">
        <f t="shared" si="0"/>
        <v>64</v>
      </c>
      <c r="BH87" s="107">
        <f t="shared" si="0"/>
        <v>128</v>
      </c>
      <c r="BI87" s="107">
        <f t="shared" si="0"/>
        <v>408</v>
      </c>
      <c r="BJ87" s="107">
        <f t="shared" si="0"/>
        <v>10</v>
      </c>
      <c r="BK87" s="107">
        <f t="shared" si="0"/>
        <v>2</v>
      </c>
      <c r="BL87" s="107">
        <f t="shared" si="0"/>
        <v>180</v>
      </c>
      <c r="BM87" s="107">
        <f t="shared" si="0"/>
        <v>90</v>
      </c>
      <c r="BN87" s="107">
        <f t="shared" si="0"/>
        <v>312</v>
      </c>
      <c r="BO87" s="107">
        <f t="shared" si="0"/>
        <v>810</v>
      </c>
      <c r="BP87" s="107">
        <f t="shared" si="0"/>
        <v>144</v>
      </c>
      <c r="BQ87" s="107">
        <f t="shared" si="0"/>
        <v>64</v>
      </c>
      <c r="BR87" s="107">
        <f t="shared" si="0"/>
        <v>104</v>
      </c>
      <c r="BS87" s="107">
        <f t="shared" si="0"/>
        <v>298</v>
      </c>
      <c r="BT87" s="107">
        <f t="shared" si="0"/>
        <v>80</v>
      </c>
      <c r="BU87" s="107">
        <f t="shared" si="0"/>
        <v>4</v>
      </c>
      <c r="BV87" s="107">
        <f t="shared" si="0"/>
        <v>0</v>
      </c>
      <c r="BW87" s="107">
        <f t="shared" si="0"/>
        <v>120</v>
      </c>
      <c r="BX87" s="107">
        <f t="shared" si="0"/>
        <v>352</v>
      </c>
      <c r="BY87" s="107">
        <f t="shared" si="0"/>
        <v>810</v>
      </c>
      <c r="BZ87" s="107">
        <f t="shared" si="0"/>
        <v>152</v>
      </c>
      <c r="CA87" s="107">
        <f t="shared" si="0"/>
        <v>64</v>
      </c>
      <c r="CB87" s="107">
        <f t="shared" si="0"/>
        <v>136</v>
      </c>
      <c r="CC87" s="107">
        <f t="shared" si="0"/>
        <v>233</v>
      </c>
      <c r="CD87" s="107">
        <f t="shared" si="0"/>
        <v>105</v>
      </c>
      <c r="CE87" s="107">
        <f t="shared" si="0"/>
        <v>3</v>
      </c>
      <c r="CF87" s="107">
        <f t="shared" si="0"/>
        <v>180</v>
      </c>
      <c r="CG87" s="107">
        <f t="shared" si="0"/>
        <v>120</v>
      </c>
      <c r="CH87" s="107">
        <f t="shared" si="0"/>
        <v>304</v>
      </c>
      <c r="CI87" s="107">
        <f t="shared" si="0"/>
        <v>900</v>
      </c>
      <c r="CJ87" s="107">
        <f t="shared" si="0"/>
        <v>144</v>
      </c>
      <c r="CK87" s="107">
        <f t="shared" si="0"/>
        <v>96</v>
      </c>
      <c r="CL87" s="107">
        <f t="shared" si="0"/>
        <v>64</v>
      </c>
      <c r="CM87" s="107">
        <f aca="true" t="shared" si="1" ref="CM87:DA87">MAX(CM9:CM86)</f>
        <v>411</v>
      </c>
      <c r="CN87" s="107">
        <f t="shared" si="1"/>
        <v>65</v>
      </c>
      <c r="CO87" s="107">
        <f t="shared" si="1"/>
        <v>1</v>
      </c>
      <c r="CP87" s="107">
        <f t="shared" si="1"/>
        <v>0</v>
      </c>
      <c r="CQ87" s="107">
        <f t="shared" si="1"/>
        <v>120</v>
      </c>
      <c r="CR87" s="107">
        <f t="shared" si="1"/>
        <v>176</v>
      </c>
      <c r="CS87" s="107">
        <f t="shared" si="1"/>
        <v>900</v>
      </c>
      <c r="CT87" s="107">
        <f t="shared" si="1"/>
        <v>64</v>
      </c>
      <c r="CU87" s="107">
        <f t="shared" si="1"/>
        <v>16</v>
      </c>
      <c r="CV87" s="107">
        <f t="shared" si="1"/>
        <v>96</v>
      </c>
      <c r="CW87" s="107">
        <f t="shared" si="1"/>
        <v>624</v>
      </c>
      <c r="CX87" s="107">
        <f t="shared" si="1"/>
        <v>40</v>
      </c>
      <c r="CY87" s="107">
        <f t="shared" si="1"/>
        <v>2</v>
      </c>
      <c r="CZ87" s="107">
        <f t="shared" si="1"/>
        <v>0</v>
      </c>
      <c r="DA87" s="107">
        <f t="shared" si="1"/>
        <v>60</v>
      </c>
      <c r="DB87" s="151"/>
    </row>
    <row r="88" spans="1:106" s="103" customFormat="1" ht="12.75" hidden="1">
      <c r="A88" s="150"/>
      <c r="B88" s="104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9"/>
      <c r="Z88" s="107">
        <f>Z87+AE87+AF87+AI87</f>
        <v>874</v>
      </c>
      <c r="AA88" s="107">
        <f>AA87</f>
        <v>810</v>
      </c>
      <c r="AB88" s="105"/>
      <c r="AC88" s="105"/>
      <c r="AD88" s="105"/>
      <c r="AE88" s="105"/>
      <c r="AF88" s="105"/>
      <c r="AG88" s="105"/>
      <c r="AH88" s="107">
        <f>AH87/30</f>
        <v>0</v>
      </c>
      <c r="AI88" s="105"/>
      <c r="AJ88" s="107">
        <f>AJ87+AO87+AP87+AS87</f>
        <v>874</v>
      </c>
      <c r="AK88" s="107">
        <f>AK87</f>
        <v>810</v>
      </c>
      <c r="AL88" s="105"/>
      <c r="AM88" s="105"/>
      <c r="AN88" s="105"/>
      <c r="AO88" s="105"/>
      <c r="AP88" s="105"/>
      <c r="AQ88" s="105"/>
      <c r="AR88" s="107">
        <f>AR87/30</f>
        <v>6</v>
      </c>
      <c r="AS88" s="105"/>
      <c r="AT88" s="107">
        <f>AT87+AY87+AZ87+BC87</f>
        <v>904</v>
      </c>
      <c r="AU88" s="107">
        <f>AU87</f>
        <v>840</v>
      </c>
      <c r="AV88" s="105"/>
      <c r="AW88" s="105"/>
      <c r="AX88" s="105"/>
      <c r="AY88" s="105"/>
      <c r="AZ88" s="105"/>
      <c r="BA88" s="105"/>
      <c r="BB88" s="107">
        <f>BB87/30</f>
        <v>0</v>
      </c>
      <c r="BC88" s="105"/>
      <c r="BD88" s="107">
        <f>BD87+BI87+BJ87+BM87</f>
        <v>844</v>
      </c>
      <c r="BE88" s="107">
        <f>BE87</f>
        <v>780</v>
      </c>
      <c r="BF88" s="105"/>
      <c r="BG88" s="105"/>
      <c r="BH88" s="105"/>
      <c r="BI88" s="105"/>
      <c r="BJ88" s="105"/>
      <c r="BK88" s="105"/>
      <c r="BL88" s="107">
        <f>BL87/30</f>
        <v>6</v>
      </c>
      <c r="BM88" s="105"/>
      <c r="BN88" s="107">
        <f>BN87+BS87+BT87+BW87</f>
        <v>810</v>
      </c>
      <c r="BO88" s="107">
        <f>BO87</f>
        <v>810</v>
      </c>
      <c r="BP88" s="105"/>
      <c r="BQ88" s="105"/>
      <c r="BR88" s="105"/>
      <c r="BS88" s="105"/>
      <c r="BT88" s="105"/>
      <c r="BU88" s="105"/>
      <c r="BV88" s="107">
        <f>BV87/30</f>
        <v>0</v>
      </c>
      <c r="BW88" s="105"/>
      <c r="BX88" s="107">
        <f>BX87+CC87+CD87+CG87</f>
        <v>810</v>
      </c>
      <c r="BY88" s="107">
        <f>BY87</f>
        <v>810</v>
      </c>
      <c r="BZ88" s="105"/>
      <c r="CA88" s="105"/>
      <c r="CB88" s="105"/>
      <c r="CC88" s="105"/>
      <c r="CD88" s="105"/>
      <c r="CE88" s="105"/>
      <c r="CF88" s="107">
        <f>CF87/30</f>
        <v>6</v>
      </c>
      <c r="CG88" s="105"/>
      <c r="CH88" s="107">
        <f>CH87+CM87+CN87+CQ87</f>
        <v>900</v>
      </c>
      <c r="CI88" s="107">
        <f>CI87</f>
        <v>900</v>
      </c>
      <c r="CJ88" s="105"/>
      <c r="CK88" s="105"/>
      <c r="CL88" s="105"/>
      <c r="CM88" s="105"/>
      <c r="CN88" s="105"/>
      <c r="CO88" s="105"/>
      <c r="CP88" s="107">
        <f>CP87/30</f>
        <v>0</v>
      </c>
      <c r="CQ88" s="105"/>
      <c r="CR88" s="107">
        <f>CR87+CW87+CX87+DA87</f>
        <v>900</v>
      </c>
      <c r="CS88" s="107">
        <f>CS87</f>
        <v>900</v>
      </c>
      <c r="CT88" s="105"/>
      <c r="CU88" s="105"/>
      <c r="CV88" s="105"/>
      <c r="CW88" s="105"/>
      <c r="CX88" s="105"/>
      <c r="CY88" s="105"/>
      <c r="CZ88" s="107">
        <f>CZ87/30</f>
        <v>0</v>
      </c>
      <c r="DA88" s="105"/>
      <c r="DB88" s="151"/>
    </row>
    <row r="89" spans="1:106" ht="6" customHeight="1" thickBot="1" thickTop="1">
      <c r="A89" s="439"/>
      <c r="B89" s="440"/>
      <c r="C89" s="440"/>
      <c r="D89" s="440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/>
      <c r="AJ89" s="440"/>
      <c r="AK89" s="440"/>
      <c r="AL89" s="440"/>
      <c r="AM89" s="440"/>
      <c r="AN89" s="440"/>
      <c r="AO89" s="440"/>
      <c r="AP89" s="440"/>
      <c r="AQ89" s="440"/>
      <c r="AR89" s="440"/>
      <c r="AS89" s="440"/>
      <c r="AT89" s="440"/>
      <c r="AU89" s="440"/>
      <c r="AV89" s="440"/>
      <c r="AW89" s="440"/>
      <c r="AX89" s="440"/>
      <c r="AY89" s="440"/>
      <c r="AZ89" s="440"/>
      <c r="BA89" s="440"/>
      <c r="BB89" s="440"/>
      <c r="BC89" s="440"/>
      <c r="BD89" s="440"/>
      <c r="BE89" s="440"/>
      <c r="BF89" s="440"/>
      <c r="BG89" s="440"/>
      <c r="BH89" s="440"/>
      <c r="BI89" s="440"/>
      <c r="BJ89" s="440"/>
      <c r="BK89" s="440"/>
      <c r="BL89" s="440"/>
      <c r="BM89" s="440"/>
      <c r="BN89" s="440"/>
      <c r="BO89" s="440"/>
      <c r="BP89" s="440"/>
      <c r="BQ89" s="440"/>
      <c r="BR89" s="440"/>
      <c r="BS89" s="440"/>
      <c r="BT89" s="440"/>
      <c r="BU89" s="440"/>
      <c r="BV89" s="440"/>
      <c r="BW89" s="440"/>
      <c r="BX89" s="440"/>
      <c r="BY89" s="440"/>
      <c r="BZ89" s="440"/>
      <c r="CA89" s="440"/>
      <c r="CB89" s="440"/>
      <c r="CC89" s="440"/>
      <c r="CD89" s="440"/>
      <c r="CE89" s="440"/>
      <c r="CF89" s="440"/>
      <c r="CG89" s="440"/>
      <c r="CH89" s="440"/>
      <c r="CI89" s="440"/>
      <c r="CJ89" s="440"/>
      <c r="CK89" s="440"/>
      <c r="CL89" s="440"/>
      <c r="CM89" s="440"/>
      <c r="CN89" s="440"/>
      <c r="CO89" s="440"/>
      <c r="CP89" s="440"/>
      <c r="CQ89" s="440"/>
      <c r="CR89" s="440"/>
      <c r="CS89" s="440"/>
      <c r="CT89" s="440"/>
      <c r="CU89" s="440"/>
      <c r="CV89" s="440"/>
      <c r="CW89" s="440"/>
      <c r="CX89" s="440"/>
      <c r="CY89" s="440"/>
      <c r="CZ89" s="440"/>
      <c r="DA89" s="440"/>
      <c r="DB89" s="441"/>
    </row>
    <row r="90" spans="1:119" s="36" customFormat="1" ht="12.75" customHeight="1" thickTop="1">
      <c r="A90" s="74" t="s">
        <v>89</v>
      </c>
      <c r="B90" s="75"/>
      <c r="C90" s="7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9"/>
      <c r="U90" s="89"/>
      <c r="V90" s="80"/>
      <c r="W90" s="80"/>
      <c r="X90" s="80"/>
      <c r="Y90" s="90"/>
      <c r="Z90" s="358">
        <f>IF(OR(Z91&lt;&gt;"",AJ91&lt;&gt;"",AH88&gt;0,AR88&gt;0),ROUND(Z91,1)+ROUND(AJ91,1)+ROUND(AH88,1)+ROUND(AR88,1),"")</f>
        <v>60</v>
      </c>
      <c r="AA90" s="359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1"/>
      <c r="AT90" s="358">
        <f>IF(OR(AT91&lt;&gt;"",BD91&lt;&gt;"",BB88&gt;0,BL88&gt;0),ROUND(AT91,1)+ROUND(BD91,1)+ROUND(BB88,1)+ROUND(BL88,1),"")</f>
        <v>60</v>
      </c>
      <c r="AU90" s="359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1"/>
      <c r="BN90" s="358">
        <f>IF(OR(BN91&lt;&gt;"",BX91&lt;&gt;"",BV88&gt;0,CF88&gt;0),ROUND(BN91,1)+ROUND(BX91,1)+ROUND(BV88,1)+ROUND(CF88,1),"")</f>
        <v>60</v>
      </c>
      <c r="BO90" s="359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1"/>
      <c r="CH90" s="358">
        <f>IF(OR(CH91&lt;&gt;"",CR91&lt;&gt;"",CP88&gt;0,CZ88&gt;0),ROUND(CH91,1)+ROUND(CR91,1)+ROUND(CP88,1)+ROUND(CZ88,1),"")</f>
        <v>60</v>
      </c>
      <c r="CI90" s="359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1"/>
      <c r="DB90" s="96"/>
      <c r="DC90" s="40"/>
      <c r="DD90" s="40"/>
      <c r="DE90" s="40"/>
      <c r="DF90" s="42"/>
      <c r="DG90" s="42"/>
      <c r="DH90" s="40"/>
      <c r="DI90" s="40"/>
      <c r="DJ90" s="40"/>
      <c r="DK90" s="40"/>
      <c r="DL90" s="40"/>
      <c r="DM90" s="42"/>
      <c r="DN90" s="42"/>
      <c r="DO90" s="35"/>
    </row>
    <row r="91" spans="1:106" ht="12.75">
      <c r="A91" s="76" t="s">
        <v>59</v>
      </c>
      <c r="B91" s="59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91"/>
      <c r="U91" s="91"/>
      <c r="V91" s="82"/>
      <c r="W91" s="82"/>
      <c r="X91" s="82"/>
      <c r="Y91" s="92"/>
      <c r="Z91" s="366">
        <f>IF(AA88&gt;0,AA88/30,"")</f>
        <v>27</v>
      </c>
      <c r="AA91" s="362"/>
      <c r="AB91" s="363"/>
      <c r="AC91" s="363"/>
      <c r="AD91" s="363"/>
      <c r="AE91" s="363"/>
      <c r="AF91" s="363"/>
      <c r="AG91" s="363"/>
      <c r="AH91" s="363"/>
      <c r="AI91" s="363"/>
      <c r="AJ91" s="362">
        <f>IF(AK88&gt;0,AK88/30,"")</f>
        <v>27</v>
      </c>
      <c r="AK91" s="362"/>
      <c r="AL91" s="363"/>
      <c r="AM91" s="363"/>
      <c r="AN91" s="363"/>
      <c r="AO91" s="363"/>
      <c r="AP91" s="363"/>
      <c r="AQ91" s="364"/>
      <c r="AR91" s="364"/>
      <c r="AS91" s="365"/>
      <c r="AT91" s="366">
        <f>IF(AU88&gt;0,AU88/30,"")</f>
        <v>28</v>
      </c>
      <c r="AU91" s="362"/>
      <c r="AV91" s="363"/>
      <c r="AW91" s="363"/>
      <c r="AX91" s="363"/>
      <c r="AY91" s="363"/>
      <c r="AZ91" s="363"/>
      <c r="BA91" s="363"/>
      <c r="BB91" s="363"/>
      <c r="BC91" s="363"/>
      <c r="BD91" s="362">
        <f>IF(BE88&gt;0,BE88/30,"")</f>
        <v>26</v>
      </c>
      <c r="BE91" s="362"/>
      <c r="BF91" s="363"/>
      <c r="BG91" s="363"/>
      <c r="BH91" s="363"/>
      <c r="BI91" s="363"/>
      <c r="BJ91" s="363"/>
      <c r="BK91" s="364"/>
      <c r="BL91" s="364"/>
      <c r="BM91" s="365"/>
      <c r="BN91" s="366">
        <f>IF(BO88&gt;0,BO88/30,"")</f>
        <v>27</v>
      </c>
      <c r="BO91" s="362"/>
      <c r="BP91" s="363"/>
      <c r="BQ91" s="363"/>
      <c r="BR91" s="363"/>
      <c r="BS91" s="363"/>
      <c r="BT91" s="363"/>
      <c r="BU91" s="363"/>
      <c r="BV91" s="363"/>
      <c r="BW91" s="363"/>
      <c r="BX91" s="362">
        <f>IF(BY88&gt;0,BY88/30,"")</f>
        <v>27</v>
      </c>
      <c r="BY91" s="362"/>
      <c r="BZ91" s="363"/>
      <c r="CA91" s="363"/>
      <c r="CB91" s="363"/>
      <c r="CC91" s="363"/>
      <c r="CD91" s="363"/>
      <c r="CE91" s="364"/>
      <c r="CF91" s="364"/>
      <c r="CG91" s="365"/>
      <c r="CH91" s="366">
        <f>IF(CI88&gt;0,CI88/30,"")</f>
        <v>30</v>
      </c>
      <c r="CI91" s="362"/>
      <c r="CJ91" s="363"/>
      <c r="CK91" s="363"/>
      <c r="CL91" s="363"/>
      <c r="CM91" s="363"/>
      <c r="CN91" s="363"/>
      <c r="CO91" s="363"/>
      <c r="CP91" s="363"/>
      <c r="CQ91" s="363"/>
      <c r="CR91" s="362">
        <f>IF(CS88&gt;0,CS88/30,"")</f>
        <v>30</v>
      </c>
      <c r="CS91" s="362"/>
      <c r="CT91" s="363"/>
      <c r="CU91" s="363"/>
      <c r="CV91" s="363"/>
      <c r="CW91" s="363"/>
      <c r="CX91" s="363"/>
      <c r="CY91" s="364"/>
      <c r="CZ91" s="364"/>
      <c r="DA91" s="365"/>
      <c r="DB91" s="73"/>
    </row>
    <row r="92" spans="1:119" s="121" customFormat="1" ht="12.75" customHeight="1">
      <c r="A92" s="50" t="s">
        <v>16</v>
      </c>
      <c r="B92" s="50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91"/>
      <c r="U92" s="91"/>
      <c r="V92" s="82"/>
      <c r="W92" s="82"/>
      <c r="X92" s="82"/>
      <c r="Y92" s="92"/>
      <c r="Z92" s="340">
        <f>IF(OR(COUNTIF($P9:$P86,"*01:*")&gt;0,COUNTIF($P9:$P86,"*02:*")&gt;0,COUNTIF($P9:$P86,"01~")&gt;0,COUNTIF($P9:$P86,"02~")&gt;0),COUNTIF($P9:$P86,"*01:*")+COUNTIF($P9:$P86,"*02:*")-COUNTIF($P9:$P86,"*01:02:*")+IF(COUNTIF($P9:$P86,"01~")&gt;0,1,0)+IF(COUNTIF($P9:$P86,"02~")&gt;0,1,0),"")</f>
        <v>12</v>
      </c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41"/>
      <c r="AP92" s="341"/>
      <c r="AQ92" s="341"/>
      <c r="AR92" s="341"/>
      <c r="AS92" s="342"/>
      <c r="AT92" s="340">
        <f>IF(OR(COUNTIF($P9:$P86,"*03:*")&gt;0,COUNTIF($P9:$P86,"*04:*")&gt;0,COUNTIF($P9:$P86,"03~")&gt;0,COUNTIF($P9:$P86,"04~")&gt;0),COUNTIF($P9:$P86,"*03:*")+COUNTIF($P9:$P86,"*04:*")-COUNTIF($P9:$P86,"*03:04:*")+IF(COUNTIF($P9:$P86,"03~")&gt;0,1,0)+IF(COUNTIF($P9:$P86,"04~")&gt;0,1,0),"")</f>
        <v>15</v>
      </c>
      <c r="AU92" s="341"/>
      <c r="AV92" s="341"/>
      <c r="AW92" s="341"/>
      <c r="AX92" s="341"/>
      <c r="AY92" s="341"/>
      <c r="AZ92" s="341"/>
      <c r="BA92" s="341"/>
      <c r="BB92" s="341"/>
      <c r="BC92" s="341"/>
      <c r="BD92" s="341"/>
      <c r="BE92" s="341"/>
      <c r="BF92" s="341"/>
      <c r="BG92" s="341"/>
      <c r="BH92" s="341"/>
      <c r="BI92" s="341"/>
      <c r="BJ92" s="341"/>
      <c r="BK92" s="341"/>
      <c r="BL92" s="341"/>
      <c r="BM92" s="342"/>
      <c r="BN92" s="340">
        <f>IF(OR(COUNTIF($P9:$P86,"*05:*")&gt;0,COUNTIF($P9:$P86,"*06:*")&gt;0,COUNTIF($P9:$P86,"05~")&gt;0,COUNTIF($P9:$P86,"06~")&gt;0),COUNTIF($P9:$P86,"*05:*")+COUNTIF($P9:$P86,"*06:*")-COUNTIF($P9:$P86,"*05:06:*")+IF(COUNTIF($P9:$P86,"05~")&gt;0,1,0)+IF(COUNTIF($P9:$P86,"06~")&gt;0,1,0),"")</f>
        <v>14</v>
      </c>
      <c r="BO92" s="341"/>
      <c r="BP92" s="341"/>
      <c r="BQ92" s="341"/>
      <c r="BR92" s="341"/>
      <c r="BS92" s="341"/>
      <c r="BT92" s="341"/>
      <c r="BU92" s="341"/>
      <c r="BV92" s="341"/>
      <c r="BW92" s="341"/>
      <c r="BX92" s="341"/>
      <c r="BY92" s="341"/>
      <c r="BZ92" s="341"/>
      <c r="CA92" s="341"/>
      <c r="CB92" s="341"/>
      <c r="CC92" s="341"/>
      <c r="CD92" s="341"/>
      <c r="CE92" s="341"/>
      <c r="CF92" s="341"/>
      <c r="CG92" s="342"/>
      <c r="CH92" s="340">
        <f>IF(OR(COUNTIF($P9:$P86,"*07:*")&gt;0,COUNTIF($P9:$P86,"*08:*")&gt;0,COUNTIF($P9:$P86,"07~")&gt;0,COUNTIF($P9:$P86,"08~")&gt;0),COUNTIF($P9:$P86,"*07:*")+COUNTIF($P9:$P86,"*08:*")-COUNTIF($P9:$P86,"*07:08:*")+IF(COUNTIF($P9:$P86,"07~")&gt;0,1,0)+IF(COUNTIF($P9:$P86,"08~")&gt;0,1,0),"")</f>
        <v>12</v>
      </c>
      <c r="CI92" s="341"/>
      <c r="CJ92" s="341"/>
      <c r="CK92" s="341"/>
      <c r="CL92" s="341"/>
      <c r="CM92" s="341"/>
      <c r="CN92" s="341"/>
      <c r="CO92" s="341"/>
      <c r="CP92" s="341"/>
      <c r="CQ92" s="341"/>
      <c r="CR92" s="341"/>
      <c r="CS92" s="341"/>
      <c r="CT92" s="341"/>
      <c r="CU92" s="341"/>
      <c r="CV92" s="341"/>
      <c r="CW92" s="341"/>
      <c r="CX92" s="341"/>
      <c r="CY92" s="341"/>
      <c r="CZ92" s="341"/>
      <c r="DA92" s="342"/>
      <c r="DB92" s="97"/>
      <c r="DC92" s="40"/>
      <c r="DD92" s="40"/>
      <c r="DE92" s="40"/>
      <c r="DF92" s="42"/>
      <c r="DG92" s="42"/>
      <c r="DH92" s="40"/>
      <c r="DI92" s="40"/>
      <c r="DJ92" s="40"/>
      <c r="DK92" s="40"/>
      <c r="DL92" s="40"/>
      <c r="DM92" s="42"/>
      <c r="DN92" s="42"/>
      <c r="DO92" s="153"/>
    </row>
    <row r="93" spans="1:119" s="36" customFormat="1" ht="12.75" customHeight="1">
      <c r="A93" s="77" t="s">
        <v>33</v>
      </c>
      <c r="B93" s="58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91"/>
      <c r="U93" s="91"/>
      <c r="V93" s="82"/>
      <c r="W93" s="82"/>
      <c r="X93" s="82"/>
      <c r="Y93" s="92"/>
      <c r="Z93" s="366">
        <f>IF(AND(Z5&lt;&gt;"",Z87+AE87+AF87&gt;0),(Z87+AE87+AF87)/Z5,"")</f>
        <v>47.125</v>
      </c>
      <c r="AA93" s="362"/>
      <c r="AB93" s="363"/>
      <c r="AC93" s="363"/>
      <c r="AD93" s="363"/>
      <c r="AE93" s="363"/>
      <c r="AF93" s="363"/>
      <c r="AG93" s="363"/>
      <c r="AH93" s="363"/>
      <c r="AI93" s="363"/>
      <c r="AJ93" s="362">
        <f>IF(AND(AJ5&lt;&gt;"",AJ87+AO87+AP87&gt;0),(AJ87+AO87+AP87)/AJ5,"")</f>
        <v>47.125</v>
      </c>
      <c r="AK93" s="362"/>
      <c r="AL93" s="363"/>
      <c r="AM93" s="363"/>
      <c r="AN93" s="363"/>
      <c r="AO93" s="363"/>
      <c r="AP93" s="363"/>
      <c r="AQ93" s="364"/>
      <c r="AR93" s="364"/>
      <c r="AS93" s="365"/>
      <c r="AT93" s="366">
        <f>IF(AND(AT5&lt;&gt;"",AT87+AY87+AZ87&gt;0),(AT87+AY87+AZ87)/AT5,"")</f>
        <v>49</v>
      </c>
      <c r="AU93" s="362"/>
      <c r="AV93" s="363"/>
      <c r="AW93" s="363"/>
      <c r="AX93" s="363"/>
      <c r="AY93" s="363"/>
      <c r="AZ93" s="363"/>
      <c r="BA93" s="363"/>
      <c r="BB93" s="363"/>
      <c r="BC93" s="363"/>
      <c r="BD93" s="362">
        <f>IF(AND(BD5&lt;&gt;"",BD87+BI87+BJ87&gt;0),(BD87+BI87+BJ87)/BD5,"")</f>
        <v>47.125</v>
      </c>
      <c r="BE93" s="362"/>
      <c r="BF93" s="363"/>
      <c r="BG93" s="363"/>
      <c r="BH93" s="363"/>
      <c r="BI93" s="363"/>
      <c r="BJ93" s="363"/>
      <c r="BK93" s="364"/>
      <c r="BL93" s="364"/>
      <c r="BM93" s="365"/>
      <c r="BN93" s="366">
        <f>IF(AND(BN5&lt;&gt;"",BN87+BS87+BT87&gt;0),(BN87+BS87+BT87)/BN5,"")</f>
        <v>43.125</v>
      </c>
      <c r="BO93" s="362"/>
      <c r="BP93" s="363"/>
      <c r="BQ93" s="363"/>
      <c r="BR93" s="363"/>
      <c r="BS93" s="363"/>
      <c r="BT93" s="363"/>
      <c r="BU93" s="363"/>
      <c r="BV93" s="363"/>
      <c r="BW93" s="363"/>
      <c r="BX93" s="362">
        <f>IF(AND(BX5&lt;&gt;"",BX87+CC87+CD87&gt;0),(BX87+CC87+CD87)/BX5,"")</f>
        <v>43.125</v>
      </c>
      <c r="BY93" s="362"/>
      <c r="BZ93" s="363"/>
      <c r="CA93" s="363"/>
      <c r="CB93" s="363"/>
      <c r="CC93" s="363"/>
      <c r="CD93" s="363"/>
      <c r="CE93" s="364"/>
      <c r="CF93" s="364"/>
      <c r="CG93" s="365"/>
      <c r="CH93" s="366">
        <f>IF(AND(CH5&lt;&gt;"",CH87+CM87+CN87&gt;0),(CH87+CM87+CN87)/CH5,"")</f>
        <v>48.75</v>
      </c>
      <c r="CI93" s="362"/>
      <c r="CJ93" s="363"/>
      <c r="CK93" s="363"/>
      <c r="CL93" s="363"/>
      <c r="CM93" s="363"/>
      <c r="CN93" s="363"/>
      <c r="CO93" s="363"/>
      <c r="CP93" s="363"/>
      <c r="CQ93" s="363"/>
      <c r="CR93" s="362">
        <f>IF(AND(CR5&lt;&gt;"",CR87+CW87+CX87&gt;0),(CR87+CW87+CX87)/CR5,"")</f>
        <v>52.5</v>
      </c>
      <c r="CS93" s="362"/>
      <c r="CT93" s="363"/>
      <c r="CU93" s="363"/>
      <c r="CV93" s="363"/>
      <c r="CW93" s="363"/>
      <c r="CX93" s="363"/>
      <c r="CY93" s="364"/>
      <c r="CZ93" s="364"/>
      <c r="DA93" s="365"/>
      <c r="DB93" s="73"/>
      <c r="DC93" s="40"/>
      <c r="DD93" s="40"/>
      <c r="DE93" s="40"/>
      <c r="DF93" s="42"/>
      <c r="DG93" s="42"/>
      <c r="DH93" s="40"/>
      <c r="DI93" s="40"/>
      <c r="DJ93" s="40"/>
      <c r="DK93" s="40"/>
      <c r="DL93" s="40"/>
      <c r="DM93" s="42"/>
      <c r="DN93" s="42"/>
      <c r="DO93" s="35"/>
    </row>
    <row r="94" spans="1:119" s="36" customFormat="1" ht="12.75" customHeight="1">
      <c r="A94" s="76" t="s">
        <v>53</v>
      </c>
      <c r="B94" s="50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91"/>
      <c r="U94" s="91"/>
      <c r="V94" s="82"/>
      <c r="W94" s="82"/>
      <c r="X94" s="82"/>
      <c r="Y94" s="92"/>
      <c r="Z94" s="348">
        <f>IF(AND(Z5&lt;&gt;"",Z87&gt;0),Z87/Z5,"")</f>
        <v>21</v>
      </c>
      <c r="AA94" s="345"/>
      <c r="AB94" s="349"/>
      <c r="AC94" s="349"/>
      <c r="AD94" s="349"/>
      <c r="AE94" s="349"/>
      <c r="AF94" s="349"/>
      <c r="AG94" s="349"/>
      <c r="AH94" s="349"/>
      <c r="AI94" s="349"/>
      <c r="AJ94" s="345">
        <f>IF(AND(AJ5&lt;&gt;"",AJ87&gt;0),AJ87/AJ5,"")</f>
        <v>22.5</v>
      </c>
      <c r="AK94" s="345"/>
      <c r="AL94" s="349"/>
      <c r="AM94" s="349"/>
      <c r="AN94" s="349"/>
      <c r="AO94" s="349"/>
      <c r="AP94" s="349"/>
      <c r="AQ94" s="350"/>
      <c r="AR94" s="350"/>
      <c r="AS94" s="351"/>
      <c r="AT94" s="348">
        <f>IF(AND(AT5&lt;&gt;"",AT87&gt;0),AT87/AT5,"")</f>
        <v>21.5</v>
      </c>
      <c r="AU94" s="345"/>
      <c r="AV94" s="349"/>
      <c r="AW94" s="349"/>
      <c r="AX94" s="349"/>
      <c r="AY94" s="349"/>
      <c r="AZ94" s="349"/>
      <c r="BA94" s="349"/>
      <c r="BB94" s="349"/>
      <c r="BC94" s="349"/>
      <c r="BD94" s="345">
        <f>IF(AND(BD5&lt;&gt;"",BD87&gt;0),BD87/BD5,"")</f>
        <v>21</v>
      </c>
      <c r="BE94" s="345"/>
      <c r="BF94" s="349"/>
      <c r="BG94" s="349"/>
      <c r="BH94" s="349"/>
      <c r="BI94" s="349"/>
      <c r="BJ94" s="349"/>
      <c r="BK94" s="350"/>
      <c r="BL94" s="350"/>
      <c r="BM94" s="351"/>
      <c r="BN94" s="348">
        <f>IF(AND(BN5&lt;&gt;"",BN87&gt;0),BN87/BN5,"")</f>
        <v>19.5</v>
      </c>
      <c r="BO94" s="345"/>
      <c r="BP94" s="349"/>
      <c r="BQ94" s="349"/>
      <c r="BR94" s="349"/>
      <c r="BS94" s="349"/>
      <c r="BT94" s="349"/>
      <c r="BU94" s="349"/>
      <c r="BV94" s="349"/>
      <c r="BW94" s="349"/>
      <c r="BX94" s="345">
        <f>IF(AND(BX5&lt;&gt;"",BX87&gt;0),BX87/BX5,"")</f>
        <v>22</v>
      </c>
      <c r="BY94" s="345"/>
      <c r="BZ94" s="349"/>
      <c r="CA94" s="349"/>
      <c r="CB94" s="349"/>
      <c r="CC94" s="349"/>
      <c r="CD94" s="349"/>
      <c r="CE94" s="350"/>
      <c r="CF94" s="350"/>
      <c r="CG94" s="351"/>
      <c r="CH94" s="348">
        <f>IF(AND(CH5&lt;&gt;"",CH87&gt;0),CH87/CH5,"")</f>
        <v>19</v>
      </c>
      <c r="CI94" s="345"/>
      <c r="CJ94" s="349"/>
      <c r="CK94" s="349"/>
      <c r="CL94" s="349"/>
      <c r="CM94" s="349"/>
      <c r="CN94" s="349"/>
      <c r="CO94" s="349"/>
      <c r="CP94" s="349"/>
      <c r="CQ94" s="349"/>
      <c r="CR94" s="345">
        <f>IF(AND(CR5&lt;&gt;"",CR87&gt;0),CR87/CR5,"")</f>
        <v>11</v>
      </c>
      <c r="CS94" s="345"/>
      <c r="CT94" s="349"/>
      <c r="CU94" s="349"/>
      <c r="CV94" s="349"/>
      <c r="CW94" s="349"/>
      <c r="CX94" s="349"/>
      <c r="CY94" s="350"/>
      <c r="CZ94" s="350"/>
      <c r="DA94" s="351"/>
      <c r="DB94" s="73"/>
      <c r="DC94" s="40"/>
      <c r="DD94" s="40"/>
      <c r="DE94" s="40"/>
      <c r="DF94" s="42"/>
      <c r="DG94" s="42"/>
      <c r="DH94" s="40"/>
      <c r="DI94" s="40"/>
      <c r="DJ94" s="40"/>
      <c r="DK94" s="40"/>
      <c r="DL94" s="40"/>
      <c r="DM94" s="42"/>
      <c r="DN94" s="42"/>
      <c r="DO94" s="35"/>
    </row>
    <row r="95" spans="1:119" s="36" customFormat="1" ht="12.75" customHeight="1" hidden="1">
      <c r="A95" s="76" t="s">
        <v>102</v>
      </c>
      <c r="B95" s="50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91"/>
      <c r="U95" s="91"/>
      <c r="V95" s="82"/>
      <c r="W95" s="82"/>
      <c r="X95" s="82"/>
      <c r="Y95" s="92"/>
      <c r="Z95" s="348">
        <f>IF(AA88&gt;0,AA88,"")</f>
        <v>810</v>
      </c>
      <c r="AA95" s="345"/>
      <c r="AB95" s="349"/>
      <c r="AC95" s="349"/>
      <c r="AD95" s="349"/>
      <c r="AE95" s="349"/>
      <c r="AF95" s="349"/>
      <c r="AG95" s="349"/>
      <c r="AH95" s="349"/>
      <c r="AI95" s="349"/>
      <c r="AJ95" s="345">
        <f>IF(AK88&gt;0,AK88,"")</f>
        <v>810</v>
      </c>
      <c r="AK95" s="345"/>
      <c r="AL95" s="349"/>
      <c r="AM95" s="349"/>
      <c r="AN95" s="349"/>
      <c r="AO95" s="349"/>
      <c r="AP95" s="349"/>
      <c r="AQ95" s="350"/>
      <c r="AR95" s="350"/>
      <c r="AS95" s="351"/>
      <c r="AT95" s="348">
        <f>IF(AU88&gt;0,AU88,"")</f>
        <v>840</v>
      </c>
      <c r="AU95" s="345"/>
      <c r="AV95" s="349"/>
      <c r="AW95" s="349"/>
      <c r="AX95" s="349"/>
      <c r="AY95" s="349"/>
      <c r="AZ95" s="349"/>
      <c r="BA95" s="349"/>
      <c r="BB95" s="349"/>
      <c r="BC95" s="349"/>
      <c r="BD95" s="345">
        <f>IF(BE88&gt;0,BE88,"")</f>
        <v>780</v>
      </c>
      <c r="BE95" s="345"/>
      <c r="BF95" s="349"/>
      <c r="BG95" s="349"/>
      <c r="BH95" s="349"/>
      <c r="BI95" s="349"/>
      <c r="BJ95" s="349"/>
      <c r="BK95" s="350"/>
      <c r="BL95" s="350"/>
      <c r="BM95" s="351"/>
      <c r="BN95" s="348">
        <f>IF(BO88&gt;0,BO88,"")</f>
        <v>810</v>
      </c>
      <c r="BO95" s="345"/>
      <c r="BP95" s="349"/>
      <c r="BQ95" s="349"/>
      <c r="BR95" s="349"/>
      <c r="BS95" s="349"/>
      <c r="BT95" s="349"/>
      <c r="BU95" s="349"/>
      <c r="BV95" s="349"/>
      <c r="BW95" s="349"/>
      <c r="BX95" s="345">
        <f>IF(BY88&gt;0,BY88,"")</f>
        <v>810</v>
      </c>
      <c r="BY95" s="345"/>
      <c r="BZ95" s="349"/>
      <c r="CA95" s="349"/>
      <c r="CB95" s="349"/>
      <c r="CC95" s="349"/>
      <c r="CD95" s="349"/>
      <c r="CE95" s="350"/>
      <c r="CF95" s="350"/>
      <c r="CG95" s="351"/>
      <c r="CH95" s="348">
        <f>IF(CI88&gt;0,CI88,"")</f>
        <v>900</v>
      </c>
      <c r="CI95" s="345"/>
      <c r="CJ95" s="349"/>
      <c r="CK95" s="349"/>
      <c r="CL95" s="349"/>
      <c r="CM95" s="349"/>
      <c r="CN95" s="349"/>
      <c r="CO95" s="349"/>
      <c r="CP95" s="349"/>
      <c r="CQ95" s="349"/>
      <c r="CR95" s="345">
        <f>IF(CS88&gt;0,CS88,"")</f>
        <v>900</v>
      </c>
      <c r="CS95" s="345"/>
      <c r="CT95" s="349"/>
      <c r="CU95" s="349"/>
      <c r="CV95" s="349"/>
      <c r="CW95" s="349"/>
      <c r="CX95" s="349"/>
      <c r="CY95" s="350"/>
      <c r="CZ95" s="350"/>
      <c r="DA95" s="351"/>
      <c r="DB95" s="73"/>
      <c r="DC95" s="40"/>
      <c r="DD95" s="40"/>
      <c r="DE95" s="40"/>
      <c r="DF95" s="42"/>
      <c r="DG95" s="42"/>
      <c r="DH95" s="40"/>
      <c r="DI95" s="40"/>
      <c r="DJ95" s="40"/>
      <c r="DK95" s="40"/>
      <c r="DL95" s="40"/>
      <c r="DM95" s="42"/>
      <c r="DN95" s="42"/>
      <c r="DO95" s="35"/>
    </row>
    <row r="96" spans="1:119" s="36" customFormat="1" ht="12.75" customHeight="1" hidden="1">
      <c r="A96" s="76" t="s">
        <v>103</v>
      </c>
      <c r="B96" s="50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91"/>
      <c r="U96" s="91"/>
      <c r="V96" s="82"/>
      <c r="W96" s="82"/>
      <c r="X96" s="82"/>
      <c r="Y96" s="92"/>
      <c r="Z96" s="348">
        <f>IF(Z88&gt;0,Z88,"")</f>
        <v>874</v>
      </c>
      <c r="AA96" s="345"/>
      <c r="AB96" s="349"/>
      <c r="AC96" s="349"/>
      <c r="AD96" s="349"/>
      <c r="AE96" s="349"/>
      <c r="AF96" s="349"/>
      <c r="AG96" s="349"/>
      <c r="AH96" s="349"/>
      <c r="AI96" s="349"/>
      <c r="AJ96" s="345">
        <f>IF(AJ88&gt;0,AJ88,"")</f>
        <v>874</v>
      </c>
      <c r="AK96" s="345"/>
      <c r="AL96" s="349"/>
      <c r="AM96" s="349"/>
      <c r="AN96" s="349"/>
      <c r="AO96" s="349"/>
      <c r="AP96" s="349"/>
      <c r="AQ96" s="350"/>
      <c r="AR96" s="350"/>
      <c r="AS96" s="351"/>
      <c r="AT96" s="348">
        <f>IF(AT88&gt;0,AT88,"")</f>
        <v>904</v>
      </c>
      <c r="AU96" s="345"/>
      <c r="AV96" s="349"/>
      <c r="AW96" s="349"/>
      <c r="AX96" s="349"/>
      <c r="AY96" s="349"/>
      <c r="AZ96" s="349"/>
      <c r="BA96" s="349"/>
      <c r="BB96" s="349"/>
      <c r="BC96" s="349"/>
      <c r="BD96" s="345">
        <f>IF(BD88&gt;0,BD88,"")</f>
        <v>844</v>
      </c>
      <c r="BE96" s="345"/>
      <c r="BF96" s="349"/>
      <c r="BG96" s="349"/>
      <c r="BH96" s="349"/>
      <c r="BI96" s="349"/>
      <c r="BJ96" s="349"/>
      <c r="BK96" s="350"/>
      <c r="BL96" s="350"/>
      <c r="BM96" s="351"/>
      <c r="BN96" s="348">
        <f>IF(BN88&gt;0,BN88,"")</f>
        <v>810</v>
      </c>
      <c r="BO96" s="345"/>
      <c r="BP96" s="349"/>
      <c r="BQ96" s="349"/>
      <c r="BR96" s="349"/>
      <c r="BS96" s="349"/>
      <c r="BT96" s="349"/>
      <c r="BU96" s="349"/>
      <c r="BV96" s="349"/>
      <c r="BW96" s="349"/>
      <c r="BX96" s="345">
        <f>IF(BX88&gt;0,BX88,"")</f>
        <v>810</v>
      </c>
      <c r="BY96" s="345"/>
      <c r="BZ96" s="349"/>
      <c r="CA96" s="349"/>
      <c r="CB96" s="349"/>
      <c r="CC96" s="349"/>
      <c r="CD96" s="349"/>
      <c r="CE96" s="350"/>
      <c r="CF96" s="350"/>
      <c r="CG96" s="351"/>
      <c r="CH96" s="348">
        <f>IF(CH88&gt;0,CH88,"")</f>
        <v>900</v>
      </c>
      <c r="CI96" s="345"/>
      <c r="CJ96" s="349"/>
      <c r="CK96" s="349"/>
      <c r="CL96" s="349"/>
      <c r="CM96" s="349"/>
      <c r="CN96" s="349"/>
      <c r="CO96" s="349"/>
      <c r="CP96" s="349"/>
      <c r="CQ96" s="349"/>
      <c r="CR96" s="345">
        <f>IF(CR88&gt;0,CR88,"")</f>
        <v>900</v>
      </c>
      <c r="CS96" s="345"/>
      <c r="CT96" s="349"/>
      <c r="CU96" s="349"/>
      <c r="CV96" s="349"/>
      <c r="CW96" s="349"/>
      <c r="CX96" s="349"/>
      <c r="CY96" s="350"/>
      <c r="CZ96" s="350"/>
      <c r="DA96" s="351"/>
      <c r="DB96" s="73"/>
      <c r="DC96" s="40"/>
      <c r="DD96" s="40"/>
      <c r="DE96" s="40"/>
      <c r="DF96" s="42"/>
      <c r="DG96" s="42"/>
      <c r="DH96" s="40"/>
      <c r="DI96" s="40"/>
      <c r="DJ96" s="40"/>
      <c r="DK96" s="40"/>
      <c r="DL96" s="40"/>
      <c r="DM96" s="42"/>
      <c r="DN96" s="42"/>
      <c r="DO96" s="35"/>
    </row>
    <row r="97" spans="1:119" s="36" customFormat="1" ht="12.75" customHeight="1">
      <c r="A97" s="78" t="s">
        <v>19</v>
      </c>
      <c r="B97" s="54"/>
      <c r="C97" s="81"/>
      <c r="D97" s="82"/>
      <c r="E97" s="82"/>
      <c r="F97" s="82"/>
      <c r="G97" s="82"/>
      <c r="H97" s="82"/>
      <c r="I97" s="82">
        <f>I87</f>
        <v>10</v>
      </c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91"/>
      <c r="U97" s="91"/>
      <c r="V97" s="82"/>
      <c r="W97" s="82"/>
      <c r="X97" s="82"/>
      <c r="Y97" s="92"/>
      <c r="Z97" s="348">
        <f>IF(COUNTIF($K9:$K86,"*01:*")&gt;0,COUNTIF($K9:$K86,"*01:*"),"")</f>
      </c>
      <c r="AA97" s="345"/>
      <c r="AB97" s="349"/>
      <c r="AC97" s="349"/>
      <c r="AD97" s="349"/>
      <c r="AE97" s="349"/>
      <c r="AF97" s="349"/>
      <c r="AG97" s="349"/>
      <c r="AH97" s="349"/>
      <c r="AI97" s="349"/>
      <c r="AJ97" s="345">
        <f>IF(COUNTIF($K9:$K86,"*02:*")&gt;0,COUNTIF($K9:$K86,"*02:*"),"")</f>
        <v>1</v>
      </c>
      <c r="AK97" s="345"/>
      <c r="AL97" s="349"/>
      <c r="AM97" s="349"/>
      <c r="AN97" s="349"/>
      <c r="AO97" s="349"/>
      <c r="AP97" s="349"/>
      <c r="AQ97" s="350"/>
      <c r="AR97" s="350"/>
      <c r="AS97" s="351"/>
      <c r="AT97" s="348">
        <f>IF(COUNTIF($K9:$K86,"*03:*")&gt;0,COUNTIF($K9:$K86,"*03:*"),"")</f>
        <v>1</v>
      </c>
      <c r="AU97" s="345"/>
      <c r="AV97" s="349"/>
      <c r="AW97" s="349"/>
      <c r="AX97" s="349"/>
      <c r="AY97" s="349"/>
      <c r="AZ97" s="349"/>
      <c r="BA97" s="349"/>
      <c r="BB97" s="349"/>
      <c r="BC97" s="349"/>
      <c r="BD97" s="345">
        <f>IF(COUNTIF($K9:$K86,"*04:*")&gt;0,COUNTIF($K9:$K86,"*04:*"),"")</f>
      </c>
      <c r="BE97" s="345"/>
      <c r="BF97" s="349"/>
      <c r="BG97" s="349"/>
      <c r="BH97" s="349"/>
      <c r="BI97" s="349"/>
      <c r="BJ97" s="349"/>
      <c r="BK97" s="350"/>
      <c r="BL97" s="350"/>
      <c r="BM97" s="351"/>
      <c r="BN97" s="348">
        <f>IF(COUNTIF($K9:$K86,"*05:*")&gt;0,COUNTIF($K9:$K86,"*05:*"),"")</f>
        <v>2</v>
      </c>
      <c r="BO97" s="345"/>
      <c r="BP97" s="349"/>
      <c r="BQ97" s="349"/>
      <c r="BR97" s="349"/>
      <c r="BS97" s="349"/>
      <c r="BT97" s="349"/>
      <c r="BU97" s="349"/>
      <c r="BV97" s="349"/>
      <c r="BW97" s="349"/>
      <c r="BX97" s="345">
        <f>IF(COUNTIF($K9:$K86,"*06:*")&gt;0,COUNTIF($K9:$K86,"*06:*"),"")</f>
        <v>3</v>
      </c>
      <c r="BY97" s="345"/>
      <c r="BZ97" s="349"/>
      <c r="CA97" s="349"/>
      <c r="CB97" s="349"/>
      <c r="CC97" s="349"/>
      <c r="CD97" s="349"/>
      <c r="CE97" s="350"/>
      <c r="CF97" s="350"/>
      <c r="CG97" s="351"/>
      <c r="CH97" s="348">
        <f>IF(COUNTIF($K9:$K86,"*07:*")&gt;0,COUNTIF($K9:$K86,"*07:*"),"")</f>
        <v>2</v>
      </c>
      <c r="CI97" s="345"/>
      <c r="CJ97" s="349"/>
      <c r="CK97" s="349"/>
      <c r="CL97" s="349"/>
      <c r="CM97" s="349"/>
      <c r="CN97" s="349"/>
      <c r="CO97" s="349"/>
      <c r="CP97" s="349"/>
      <c r="CQ97" s="349"/>
      <c r="CR97" s="345">
        <f>IF(COUNTIF($K9:$K86,"*08:*")&gt;0,COUNTIF($K9:$K86,"*08:*"),"")</f>
        <v>1</v>
      </c>
      <c r="CS97" s="345"/>
      <c r="CT97" s="349"/>
      <c r="CU97" s="349"/>
      <c r="CV97" s="349"/>
      <c r="CW97" s="349"/>
      <c r="CX97" s="349"/>
      <c r="CY97" s="350"/>
      <c r="CZ97" s="350"/>
      <c r="DA97" s="351"/>
      <c r="DB97" s="97"/>
      <c r="DC97" s="40"/>
      <c r="DD97" s="40"/>
      <c r="DE97" s="40"/>
      <c r="DF97" s="42"/>
      <c r="DG97" s="42"/>
      <c r="DH97" s="40"/>
      <c r="DI97" s="40"/>
      <c r="DJ97" s="40"/>
      <c r="DK97" s="40"/>
      <c r="DL97" s="40"/>
      <c r="DM97" s="42"/>
      <c r="DN97" s="42"/>
      <c r="DO97" s="35"/>
    </row>
    <row r="98" spans="1:119" s="56" customFormat="1" ht="12.75" customHeight="1">
      <c r="A98" s="76" t="s">
        <v>20</v>
      </c>
      <c r="B98" s="57"/>
      <c r="C98" s="83"/>
      <c r="D98" s="84"/>
      <c r="E98" s="84"/>
      <c r="F98" s="84"/>
      <c r="G98" s="84"/>
      <c r="H98" s="84"/>
      <c r="I98" s="84"/>
      <c r="J98" s="84"/>
      <c r="K98" s="84"/>
      <c r="L98" s="84">
        <f>L87</f>
      </c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93"/>
      <c r="Z98" s="348">
        <f>IF(COUNTIF($N9:$N86,"*01:*")&gt;0,COUNTIF($N9:$N86,"*01:*"),"")</f>
      </c>
      <c r="AA98" s="345"/>
      <c r="AB98" s="345"/>
      <c r="AC98" s="345"/>
      <c r="AD98" s="345"/>
      <c r="AE98" s="345"/>
      <c r="AF98" s="345"/>
      <c r="AG98" s="345"/>
      <c r="AH98" s="345"/>
      <c r="AI98" s="345"/>
      <c r="AJ98" s="345">
        <f>IF(COUNTIF($N9:$N86,"*02:*")&gt;0,COUNTIF($N9:$N86,"*02:*"),"")</f>
      </c>
      <c r="AK98" s="345"/>
      <c r="AL98" s="345"/>
      <c r="AM98" s="345"/>
      <c r="AN98" s="345"/>
      <c r="AO98" s="345"/>
      <c r="AP98" s="345"/>
      <c r="AQ98" s="346"/>
      <c r="AR98" s="346"/>
      <c r="AS98" s="347"/>
      <c r="AT98" s="348">
        <f>IF(COUNTIF($N9:$N86,"*03:*")&gt;0,COUNTIF($N9:$N86,"*03:*"),"")</f>
      </c>
      <c r="AU98" s="345"/>
      <c r="AV98" s="345"/>
      <c r="AW98" s="345"/>
      <c r="AX98" s="345"/>
      <c r="AY98" s="345"/>
      <c r="AZ98" s="345"/>
      <c r="BA98" s="345"/>
      <c r="BB98" s="345"/>
      <c r="BC98" s="345"/>
      <c r="BD98" s="345">
        <f>IF(COUNTIF($N9:$N86,"*04:*")&gt;0,COUNTIF($N9:$N86,"*04:*"),"")</f>
      </c>
      <c r="BE98" s="345"/>
      <c r="BF98" s="345"/>
      <c r="BG98" s="345"/>
      <c r="BH98" s="345"/>
      <c r="BI98" s="345"/>
      <c r="BJ98" s="345"/>
      <c r="BK98" s="346"/>
      <c r="BL98" s="346"/>
      <c r="BM98" s="347"/>
      <c r="BN98" s="348">
        <f>IF(COUNTIF($N9:$N86,"*05:*")&gt;0,COUNTIF($N9:$N86,"*05:*"),"")</f>
      </c>
      <c r="BO98" s="345"/>
      <c r="BP98" s="345"/>
      <c r="BQ98" s="345"/>
      <c r="BR98" s="345"/>
      <c r="BS98" s="345"/>
      <c r="BT98" s="345"/>
      <c r="BU98" s="345"/>
      <c r="BV98" s="345"/>
      <c r="BW98" s="345"/>
      <c r="BX98" s="345">
        <f>IF(COUNTIF($N9:$N86,"*06:*")&gt;0,COUNTIF($N9:$N86,"*06:*"),"")</f>
      </c>
      <c r="BY98" s="345"/>
      <c r="BZ98" s="345"/>
      <c r="CA98" s="345"/>
      <c r="CB98" s="345"/>
      <c r="CC98" s="345"/>
      <c r="CD98" s="345"/>
      <c r="CE98" s="346"/>
      <c r="CF98" s="346"/>
      <c r="CG98" s="347"/>
      <c r="CH98" s="348">
        <f>IF(COUNTIF($N9:$N86,"*07:*")&gt;0,COUNTIF($N9:$N86,"*07:*"),"")</f>
      </c>
      <c r="CI98" s="345"/>
      <c r="CJ98" s="345"/>
      <c r="CK98" s="345"/>
      <c r="CL98" s="345"/>
      <c r="CM98" s="345"/>
      <c r="CN98" s="345"/>
      <c r="CO98" s="345"/>
      <c r="CP98" s="345"/>
      <c r="CQ98" s="345"/>
      <c r="CR98" s="345">
        <f>IF(COUNTIF($N9:$N86,"*08:*")&gt;0,COUNTIF($N9:$N86,"*08:*"),"")</f>
      </c>
      <c r="CS98" s="345"/>
      <c r="CT98" s="345"/>
      <c r="CU98" s="345"/>
      <c r="CV98" s="345"/>
      <c r="CW98" s="345"/>
      <c r="CX98" s="345"/>
      <c r="CY98" s="346"/>
      <c r="CZ98" s="346"/>
      <c r="DA98" s="347"/>
      <c r="DB98" s="98"/>
      <c r="DC98" s="38"/>
      <c r="DD98" s="38"/>
      <c r="DE98" s="38"/>
      <c r="DF98" s="41"/>
      <c r="DG98" s="41"/>
      <c r="DH98" s="38"/>
      <c r="DI98" s="38"/>
      <c r="DJ98" s="38"/>
      <c r="DK98" s="38"/>
      <c r="DL98" s="38"/>
      <c r="DM98" s="41"/>
      <c r="DN98" s="41"/>
      <c r="DO98" s="37"/>
    </row>
    <row r="99" spans="1:119" s="121" customFormat="1" ht="12.75" customHeight="1">
      <c r="A99" s="118" t="s">
        <v>34</v>
      </c>
      <c r="B99" s="58"/>
      <c r="C99" s="81"/>
      <c r="D99" s="82"/>
      <c r="E99" s="82"/>
      <c r="F99" s="86"/>
      <c r="G99" s="86"/>
      <c r="H99" s="86"/>
      <c r="I99" s="86"/>
      <c r="J99" s="86"/>
      <c r="K99" s="86"/>
      <c r="L99" s="86"/>
      <c r="M99" s="86"/>
      <c r="N99" s="86"/>
      <c r="O99" s="86">
        <f>IF(SUM(AG87+AQ87+BA87+BK87+BU87+CE87+CO87+CY87)&gt;0,SUM(AG87+AQ87+BA87+BK87+BU87+CE87+CO87+CY87),"")</f>
        <v>19</v>
      </c>
      <c r="P99" s="86"/>
      <c r="Q99" s="86"/>
      <c r="R99" s="86"/>
      <c r="S99" s="86"/>
      <c r="T99" s="86"/>
      <c r="U99" s="86"/>
      <c r="V99" s="86"/>
      <c r="W99" s="82"/>
      <c r="X99" s="82"/>
      <c r="Y99" s="92"/>
      <c r="Z99" s="348">
        <f>IF(AG87&gt;0,AG87,"")</f>
        <v>4</v>
      </c>
      <c r="AA99" s="345"/>
      <c r="AB99" s="345"/>
      <c r="AC99" s="345"/>
      <c r="AD99" s="345"/>
      <c r="AE99" s="345"/>
      <c r="AF99" s="345"/>
      <c r="AG99" s="345"/>
      <c r="AH99" s="345"/>
      <c r="AI99" s="345"/>
      <c r="AJ99" s="345">
        <f>IF(AQ87&gt;0,AQ87,"")</f>
        <v>2</v>
      </c>
      <c r="AK99" s="345"/>
      <c r="AL99" s="345"/>
      <c r="AM99" s="345"/>
      <c r="AN99" s="345"/>
      <c r="AO99" s="345"/>
      <c r="AP99" s="345"/>
      <c r="AQ99" s="346"/>
      <c r="AR99" s="346"/>
      <c r="AS99" s="347"/>
      <c r="AT99" s="348">
        <f>IF(BA87&gt;0,BA87,"")</f>
        <v>1</v>
      </c>
      <c r="AU99" s="345"/>
      <c r="AV99" s="345"/>
      <c r="AW99" s="345"/>
      <c r="AX99" s="345"/>
      <c r="AY99" s="345"/>
      <c r="AZ99" s="345"/>
      <c r="BA99" s="345"/>
      <c r="BB99" s="345"/>
      <c r="BC99" s="345"/>
      <c r="BD99" s="345">
        <f>IF(BK87&gt;0,BK87,"")</f>
        <v>2</v>
      </c>
      <c r="BE99" s="345"/>
      <c r="BF99" s="345"/>
      <c r="BG99" s="345"/>
      <c r="BH99" s="345"/>
      <c r="BI99" s="345"/>
      <c r="BJ99" s="345"/>
      <c r="BK99" s="346"/>
      <c r="BL99" s="346"/>
      <c r="BM99" s="347"/>
      <c r="BN99" s="348">
        <f>IF(BU87&gt;0,BU87,"")</f>
        <v>4</v>
      </c>
      <c r="BO99" s="345"/>
      <c r="BP99" s="345"/>
      <c r="BQ99" s="345"/>
      <c r="BR99" s="345"/>
      <c r="BS99" s="345"/>
      <c r="BT99" s="345"/>
      <c r="BU99" s="345"/>
      <c r="BV99" s="345"/>
      <c r="BW99" s="345"/>
      <c r="BX99" s="345">
        <f>IF(CE87&gt;0,CE87,"")</f>
        <v>3</v>
      </c>
      <c r="BY99" s="345"/>
      <c r="BZ99" s="345"/>
      <c r="CA99" s="345"/>
      <c r="CB99" s="345"/>
      <c r="CC99" s="345"/>
      <c r="CD99" s="345"/>
      <c r="CE99" s="346"/>
      <c r="CF99" s="346"/>
      <c r="CG99" s="347"/>
      <c r="CH99" s="348">
        <f>IF(CO87&gt;0,CO87,"")</f>
        <v>1</v>
      </c>
      <c r="CI99" s="345"/>
      <c r="CJ99" s="345"/>
      <c r="CK99" s="345"/>
      <c r="CL99" s="345"/>
      <c r="CM99" s="345"/>
      <c r="CN99" s="345"/>
      <c r="CO99" s="345"/>
      <c r="CP99" s="345"/>
      <c r="CQ99" s="345"/>
      <c r="CR99" s="345">
        <f>IF(CY87&gt;0,CY87,"")</f>
        <v>2</v>
      </c>
      <c r="CS99" s="345"/>
      <c r="CT99" s="345"/>
      <c r="CU99" s="345"/>
      <c r="CV99" s="345"/>
      <c r="CW99" s="345"/>
      <c r="CX99" s="345"/>
      <c r="CY99" s="346"/>
      <c r="CZ99" s="346"/>
      <c r="DA99" s="347"/>
      <c r="DB99" s="11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120"/>
    </row>
    <row r="100" spans="1:119" s="36" customFormat="1" ht="12.75" customHeight="1">
      <c r="A100" s="437" t="s">
        <v>18</v>
      </c>
      <c r="B100" s="438"/>
      <c r="C100" s="85"/>
      <c r="D100" s="48"/>
      <c r="E100" s="48"/>
      <c r="F100" s="86">
        <f>F87</f>
        <v>31</v>
      </c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2"/>
      <c r="X100" s="82"/>
      <c r="Y100" s="92"/>
      <c r="Z100" s="348">
        <f>IF(COUNTIF($H9:$H86,"*01:*")&gt;0,COUNTIF($H9:$H86,"*01:*"),"")</f>
        <v>3</v>
      </c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>
        <f>IF(COUNTIF($H9:$H86,"*02:*")&gt;0,COUNTIF($H9:$H86,"*02:*"),"")</f>
        <v>5</v>
      </c>
      <c r="AK100" s="345"/>
      <c r="AL100" s="345"/>
      <c r="AM100" s="345"/>
      <c r="AN100" s="345"/>
      <c r="AO100" s="345"/>
      <c r="AP100" s="345"/>
      <c r="AQ100" s="346"/>
      <c r="AR100" s="346"/>
      <c r="AS100" s="347"/>
      <c r="AT100" s="348">
        <f>IF(COUNTIF($H9:$H86,"*03:*")&gt;0,COUNTIF($H9:$H86,"*03:*"),"")</f>
        <v>4</v>
      </c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45">
        <f>IF(COUNTIF($H9:$H86,"*04:*")&gt;0,COUNTIF($H9:$H86,"*04:*"),"")</f>
        <v>5</v>
      </c>
      <c r="BE100" s="345"/>
      <c r="BF100" s="345"/>
      <c r="BG100" s="345"/>
      <c r="BH100" s="345"/>
      <c r="BI100" s="345"/>
      <c r="BJ100" s="345"/>
      <c r="BK100" s="346"/>
      <c r="BL100" s="346"/>
      <c r="BM100" s="347"/>
      <c r="BN100" s="348">
        <f>IF(COUNTIF($H9:$H86,"*05:*")&gt;0,COUNTIF($H9:$H86,"*05:*"),"")</f>
        <v>3</v>
      </c>
      <c r="BO100" s="345"/>
      <c r="BP100" s="345"/>
      <c r="BQ100" s="345"/>
      <c r="BR100" s="345"/>
      <c r="BS100" s="345"/>
      <c r="BT100" s="345"/>
      <c r="BU100" s="345"/>
      <c r="BV100" s="345"/>
      <c r="BW100" s="345"/>
      <c r="BX100" s="345">
        <f>IF(COUNTIF($H9:$H86,"*06:*")&gt;0,COUNTIF($H9:$H86,"*06:*"),"")</f>
        <v>4</v>
      </c>
      <c r="BY100" s="345"/>
      <c r="BZ100" s="345"/>
      <c r="CA100" s="345"/>
      <c r="CB100" s="345"/>
      <c r="CC100" s="345"/>
      <c r="CD100" s="345"/>
      <c r="CE100" s="346"/>
      <c r="CF100" s="346"/>
      <c r="CG100" s="347"/>
      <c r="CH100" s="348">
        <f>IF(COUNTIF($H9:$H86,"*07:*")&gt;0,COUNTIF($H9:$H86,"*07:*"),"")</f>
        <v>4</v>
      </c>
      <c r="CI100" s="345"/>
      <c r="CJ100" s="345"/>
      <c r="CK100" s="345"/>
      <c r="CL100" s="345"/>
      <c r="CM100" s="345"/>
      <c r="CN100" s="345"/>
      <c r="CO100" s="345"/>
      <c r="CP100" s="345"/>
      <c r="CQ100" s="345"/>
      <c r="CR100" s="345">
        <f>IF(COUNTIF($H9:$H86,"*08:*")&gt;0,COUNTIF($H9:$H86,"*08:*"),"")</f>
        <v>3</v>
      </c>
      <c r="CS100" s="345"/>
      <c r="CT100" s="345"/>
      <c r="CU100" s="345"/>
      <c r="CV100" s="345"/>
      <c r="CW100" s="345"/>
      <c r="CX100" s="345"/>
      <c r="CY100" s="346"/>
      <c r="CZ100" s="346"/>
      <c r="DA100" s="347"/>
      <c r="DB100" s="99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37"/>
    </row>
    <row r="101" spans="1:119" s="36" customFormat="1" ht="12.75" customHeight="1" thickBot="1">
      <c r="A101" s="355" t="s">
        <v>17</v>
      </c>
      <c r="B101" s="356"/>
      <c r="C101" s="87">
        <f>C87</f>
        <v>29</v>
      </c>
      <c r="D101" s="152"/>
      <c r="E101" s="152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94"/>
      <c r="X101" s="94"/>
      <c r="Y101" s="95"/>
      <c r="Z101" s="357">
        <f>IF(COUNTIF($E9:$E86,"*01:*")&gt;0,COUNTIF($E9:$E86,"*01:*"),"")</f>
        <v>4</v>
      </c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>
        <f>IF(COUNTIF($E9:$E86,"*02:*")&gt;0,COUNTIF($E9:$E86,"*02:*"),"")</f>
        <v>4</v>
      </c>
      <c r="AK101" s="352"/>
      <c r="AL101" s="352"/>
      <c r="AM101" s="352"/>
      <c r="AN101" s="352"/>
      <c r="AO101" s="352"/>
      <c r="AP101" s="352"/>
      <c r="AQ101" s="353"/>
      <c r="AR101" s="353"/>
      <c r="AS101" s="354"/>
      <c r="AT101" s="357">
        <f>IF(COUNTIF($E9:$E86,"*03:*")&gt;0,COUNTIF($E9:$E86,"*03:*"),"")</f>
        <v>4</v>
      </c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>
        <f>IF(COUNTIF($E9:$E86,"*04:*")&gt;0,COUNTIF($E9:$E86,"*04:*"),"")</f>
        <v>3</v>
      </c>
      <c r="BE101" s="352"/>
      <c r="BF101" s="352"/>
      <c r="BG101" s="352"/>
      <c r="BH101" s="352"/>
      <c r="BI101" s="352"/>
      <c r="BJ101" s="352"/>
      <c r="BK101" s="353"/>
      <c r="BL101" s="353"/>
      <c r="BM101" s="354"/>
      <c r="BN101" s="357">
        <f>IF(COUNTIF($E9:$E86,"*05:*")&gt;0,COUNTIF($E9:$E86,"*05:*"),"")</f>
        <v>4</v>
      </c>
      <c r="BO101" s="352"/>
      <c r="BP101" s="352"/>
      <c r="BQ101" s="352"/>
      <c r="BR101" s="352"/>
      <c r="BS101" s="352"/>
      <c r="BT101" s="352"/>
      <c r="BU101" s="352"/>
      <c r="BV101" s="352"/>
      <c r="BW101" s="352"/>
      <c r="BX101" s="352">
        <f>IF(COUNTIF($E9:$E86,"*06:*")&gt;0,COUNTIF($E9:$E86,"*06:*"),"")</f>
        <v>4</v>
      </c>
      <c r="BY101" s="352"/>
      <c r="BZ101" s="352"/>
      <c r="CA101" s="352"/>
      <c r="CB101" s="352"/>
      <c r="CC101" s="352"/>
      <c r="CD101" s="352"/>
      <c r="CE101" s="353"/>
      <c r="CF101" s="353"/>
      <c r="CG101" s="354"/>
      <c r="CH101" s="357">
        <f>IF(COUNTIF($E9:$E86,"*07:*")&gt;0,COUNTIF($E9:$E86,"*07:*"),"")</f>
        <v>4</v>
      </c>
      <c r="CI101" s="352"/>
      <c r="CJ101" s="352"/>
      <c r="CK101" s="352"/>
      <c r="CL101" s="352"/>
      <c r="CM101" s="352"/>
      <c r="CN101" s="352"/>
      <c r="CO101" s="352"/>
      <c r="CP101" s="352"/>
      <c r="CQ101" s="352"/>
      <c r="CR101" s="352">
        <f>IF(COUNTIF($E9:$E86,"*08:*")&gt;0,COUNTIF($E9:$E86,"*08:*"),"")</f>
        <v>2</v>
      </c>
      <c r="CS101" s="352"/>
      <c r="CT101" s="352"/>
      <c r="CU101" s="352"/>
      <c r="CV101" s="352"/>
      <c r="CW101" s="352"/>
      <c r="CX101" s="352"/>
      <c r="CY101" s="353"/>
      <c r="CZ101" s="353"/>
      <c r="DA101" s="354"/>
      <c r="DB101" s="100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37"/>
    </row>
    <row r="102" spans="1:119" s="36" customFormat="1" ht="9.75" customHeight="1" thickTop="1">
      <c r="A102" s="51"/>
      <c r="B102" s="52"/>
      <c r="C102" s="38"/>
      <c r="D102" s="38"/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39"/>
      <c r="AK102" s="39"/>
      <c r="AL102" s="39"/>
      <c r="AM102" s="40"/>
      <c r="AN102" s="40"/>
      <c r="AO102" s="40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37"/>
    </row>
    <row r="103" spans="2:106" ht="11.25" customHeight="1">
      <c r="B103" s="161" t="s">
        <v>172</v>
      </c>
      <c r="C103" s="343" t="s">
        <v>173</v>
      </c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Q103" s="162"/>
      <c r="AP103" s="163"/>
      <c r="AQ103" s="163"/>
      <c r="AR103" s="163"/>
      <c r="AS103" s="164"/>
      <c r="AT103" s="164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 s="165" t="s">
        <v>170</v>
      </c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6"/>
      <c r="CQ103" s="166"/>
      <c r="CR103" s="166"/>
      <c r="CS103" s="166"/>
      <c r="CT103" s="166"/>
      <c r="CU103" s="166"/>
      <c r="CV103" s="166"/>
      <c r="CW103" s="344" t="s">
        <v>171</v>
      </c>
      <c r="CX103" s="344"/>
      <c r="CY103" s="344"/>
      <c r="CZ103" s="344"/>
      <c r="DA103" s="344"/>
      <c r="DB103" s="344"/>
    </row>
    <row r="104" spans="2:106" ht="6" customHeight="1">
      <c r="B104" s="205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Q104" s="162"/>
      <c r="AP104" s="163"/>
      <c r="AQ104" s="163"/>
      <c r="AR104" s="163"/>
      <c r="AS104" s="164"/>
      <c r="AT104" s="16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52"/>
      <c r="CQ104" s="52"/>
      <c r="CR104" s="52"/>
      <c r="CS104" s="52"/>
      <c r="CT104" s="52"/>
      <c r="CU104" s="52"/>
      <c r="CV104" s="52"/>
      <c r="CW104" s="203"/>
      <c r="CX104" s="203"/>
      <c r="CY104" s="203"/>
      <c r="CZ104" s="203"/>
      <c r="DA104" s="203"/>
      <c r="DB104" s="203"/>
    </row>
    <row r="106" spans="1:106" ht="12.75">
      <c r="A106" s="3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R106" s="7"/>
      <c r="S106" s="7"/>
      <c r="T106" s="4"/>
      <c r="U106" s="4"/>
      <c r="V106" s="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4"/>
      <c r="BJ106" s="4"/>
      <c r="BK106" s="4"/>
      <c r="BL106" s="4"/>
      <c r="BM106" s="4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4"/>
      <c r="CV106" s="4"/>
      <c r="CW106" s="5"/>
      <c r="CX106" s="4"/>
      <c r="CY106" s="4"/>
      <c r="CZ106" s="4"/>
      <c r="DA106" s="4"/>
      <c r="DB106" s="3"/>
    </row>
    <row r="107" spans="1:106" ht="12.75">
      <c r="A107" s="3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7"/>
      <c r="S107" s="7"/>
      <c r="T107" s="4"/>
      <c r="U107" s="4"/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4"/>
      <c r="BH107" s="4"/>
      <c r="BI107" s="5"/>
      <c r="BJ107" s="4"/>
      <c r="BK107" s="4"/>
      <c r="BL107" s="4"/>
      <c r="BM107" s="4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Z107" s="3"/>
      <c r="CA107" s="3"/>
      <c r="CB107" s="3"/>
      <c r="CD107" s="3"/>
      <c r="CE107" s="3"/>
      <c r="CF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4"/>
      <c r="CV107" s="4"/>
      <c r="CW107" s="5"/>
      <c r="CX107" s="4"/>
      <c r="CY107" s="4"/>
      <c r="CZ107" s="4"/>
      <c r="DA107" s="4"/>
      <c r="DB107" s="3"/>
    </row>
    <row r="108" spans="1:106" ht="12.75">
      <c r="A108" s="3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7"/>
      <c r="S108" s="7"/>
      <c r="T108" s="4"/>
      <c r="U108" s="4"/>
      <c r="V108" s="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4"/>
      <c r="BH108" s="4"/>
      <c r="BI108" s="5"/>
      <c r="BJ108" s="4"/>
      <c r="BK108" s="4"/>
      <c r="BL108" s="4"/>
      <c r="BM108" s="4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4"/>
      <c r="CV108" s="4"/>
      <c r="CW108" s="5"/>
      <c r="CX108" s="4"/>
      <c r="CY108" s="4"/>
      <c r="CZ108" s="4"/>
      <c r="DA108" s="4"/>
      <c r="DB108" s="3"/>
    </row>
    <row r="109" spans="1:106" ht="12.75">
      <c r="A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7"/>
      <c r="S109" s="4"/>
      <c r="T109" s="4"/>
      <c r="U109" s="4"/>
      <c r="V109" s="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4"/>
      <c r="BH109" s="4"/>
      <c r="BI109" s="5"/>
      <c r="BJ109" s="4"/>
      <c r="BK109" s="4"/>
      <c r="BL109" s="4"/>
      <c r="BM109" s="4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4"/>
      <c r="CV109" s="4"/>
      <c r="CW109" s="5"/>
      <c r="CX109" s="4"/>
      <c r="CY109" s="4"/>
      <c r="CZ109" s="4"/>
      <c r="DA109" s="4"/>
      <c r="DB109" s="3"/>
    </row>
    <row r="110" spans="1:106" ht="12.75">
      <c r="A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7"/>
      <c r="S110" s="4"/>
      <c r="T110" s="4"/>
      <c r="U110" s="4"/>
      <c r="V110" s="4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4"/>
      <c r="BH110" s="4"/>
      <c r="BI110" s="5"/>
      <c r="BJ110" s="4"/>
      <c r="BK110" s="4"/>
      <c r="BL110" s="4"/>
      <c r="BM110" s="4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4"/>
      <c r="CV110" s="4"/>
      <c r="CW110" s="5"/>
      <c r="CX110" s="4"/>
      <c r="CY110" s="4"/>
      <c r="CZ110" s="4"/>
      <c r="DA110" s="4"/>
      <c r="DB110" s="3"/>
    </row>
    <row r="111" spans="1:106" ht="12.75">
      <c r="A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7"/>
      <c r="S111" s="4"/>
      <c r="T111" s="4"/>
      <c r="U111" s="4"/>
      <c r="V111" s="4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4"/>
      <c r="BH111" s="4"/>
      <c r="BI111" s="5"/>
      <c r="BJ111" s="4"/>
      <c r="BK111" s="4"/>
      <c r="BL111" s="4"/>
      <c r="BM111" s="4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4"/>
      <c r="CV111" s="4"/>
      <c r="CW111" s="5"/>
      <c r="CX111" s="4"/>
      <c r="CY111" s="4"/>
      <c r="CZ111" s="4"/>
      <c r="DA111" s="4"/>
      <c r="DB111" s="3"/>
    </row>
    <row r="112" spans="1:106" ht="12.75">
      <c r="A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7"/>
      <c r="S112" s="4"/>
      <c r="T112" s="4"/>
      <c r="U112" s="4"/>
      <c r="V112" s="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4"/>
      <c r="BH112" s="4"/>
      <c r="BI112" s="5"/>
      <c r="BJ112" s="4"/>
      <c r="BK112" s="4"/>
      <c r="BL112" s="4"/>
      <c r="BM112" s="4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4"/>
      <c r="CV112" s="4"/>
      <c r="CW112" s="5"/>
      <c r="CX112" s="4"/>
      <c r="CY112" s="4"/>
      <c r="CZ112" s="4"/>
      <c r="DA112" s="4"/>
      <c r="DB112" s="3"/>
    </row>
    <row r="113" spans="1:106" ht="12.75">
      <c r="A113" s="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7"/>
      <c r="S113" s="4"/>
      <c r="T113" s="4"/>
      <c r="U113" s="4"/>
      <c r="V113" s="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4"/>
      <c r="BH113" s="4"/>
      <c r="BI113" s="5"/>
      <c r="BJ113" s="4"/>
      <c r="BK113" s="4"/>
      <c r="BL113" s="4"/>
      <c r="BM113" s="4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4"/>
      <c r="CV113" s="4"/>
      <c r="CW113" s="5"/>
      <c r="CX113" s="4"/>
      <c r="CY113" s="4"/>
      <c r="CZ113" s="4"/>
      <c r="DA113" s="4"/>
      <c r="DB113" s="3"/>
    </row>
    <row r="114" spans="1:106" ht="12.75">
      <c r="A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7"/>
      <c r="S114" s="4"/>
      <c r="T114" s="4"/>
      <c r="U114" s="4"/>
      <c r="V114" s="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4"/>
      <c r="BH114" s="4"/>
      <c r="BI114" s="5"/>
      <c r="BJ114" s="4"/>
      <c r="BK114" s="4"/>
      <c r="BL114" s="4"/>
      <c r="BM114" s="4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4"/>
      <c r="CV114" s="4"/>
      <c r="CW114" s="5"/>
      <c r="CX114" s="4"/>
      <c r="CY114" s="4"/>
      <c r="CZ114" s="4"/>
      <c r="DA114" s="4"/>
      <c r="DB114" s="3"/>
    </row>
    <row r="115" spans="1:106" ht="12.75">
      <c r="A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7"/>
      <c r="S115" s="4"/>
      <c r="T115" s="4"/>
      <c r="U115" s="4"/>
      <c r="V115" s="4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4"/>
      <c r="BH115" s="4"/>
      <c r="BI115" s="5"/>
      <c r="BJ115" s="4"/>
      <c r="BK115" s="4"/>
      <c r="BL115" s="4"/>
      <c r="BM115" s="4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4"/>
      <c r="CV115" s="4"/>
      <c r="CW115" s="5"/>
      <c r="CX115" s="4"/>
      <c r="CY115" s="4"/>
      <c r="CZ115" s="4"/>
      <c r="DA115" s="4"/>
      <c r="DB115" s="3"/>
    </row>
    <row r="116" spans="1:106" ht="12.75">
      <c r="A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7"/>
      <c r="S116" s="4"/>
      <c r="T116" s="4"/>
      <c r="U116" s="4"/>
      <c r="V116" s="4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4"/>
      <c r="BH116" s="4"/>
      <c r="BI116" s="5"/>
      <c r="BJ116" s="4"/>
      <c r="BK116" s="4"/>
      <c r="BL116" s="4"/>
      <c r="BM116" s="4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4"/>
      <c r="CV116" s="4"/>
      <c r="CW116" s="5"/>
      <c r="CX116" s="4"/>
      <c r="CY116" s="4"/>
      <c r="CZ116" s="4"/>
      <c r="DA116" s="4"/>
      <c r="DB116" s="3"/>
    </row>
    <row r="117" spans="1:106" ht="12.75">
      <c r="A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7"/>
      <c r="S117" s="4"/>
      <c r="T117" s="4"/>
      <c r="U117" s="4"/>
      <c r="V117" s="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4"/>
      <c r="BH117" s="4"/>
      <c r="BI117" s="5"/>
      <c r="BJ117" s="4"/>
      <c r="BK117" s="4"/>
      <c r="BL117" s="4"/>
      <c r="BM117" s="4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4"/>
      <c r="CV117" s="4"/>
      <c r="CW117" s="5"/>
      <c r="CX117" s="4"/>
      <c r="CY117" s="4"/>
      <c r="CZ117" s="4"/>
      <c r="DA117" s="4"/>
      <c r="DB117" s="3"/>
    </row>
    <row r="118" spans="1:106" ht="12.75">
      <c r="A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7"/>
      <c r="S118" s="4"/>
      <c r="T118" s="4"/>
      <c r="U118" s="4"/>
      <c r="V118" s="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4"/>
      <c r="BH118" s="4"/>
      <c r="BI118" s="5"/>
      <c r="BJ118" s="4"/>
      <c r="BK118" s="4"/>
      <c r="BL118" s="4"/>
      <c r="BM118" s="4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4"/>
      <c r="CV118" s="4"/>
      <c r="CW118" s="5"/>
      <c r="CX118" s="4"/>
      <c r="CY118" s="4"/>
      <c r="CZ118" s="4"/>
      <c r="DA118" s="4"/>
      <c r="DB118" s="3"/>
    </row>
    <row r="119" spans="1:106" ht="12.75">
      <c r="A119" s="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7"/>
      <c r="S119" s="4"/>
      <c r="T119" s="4"/>
      <c r="U119" s="4"/>
      <c r="V119" s="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4"/>
      <c r="BH119" s="4"/>
      <c r="BI119" s="5"/>
      <c r="BJ119" s="4"/>
      <c r="BK119" s="4"/>
      <c r="BL119" s="4"/>
      <c r="BM119" s="4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4"/>
      <c r="CV119" s="4"/>
      <c r="CW119" s="5"/>
      <c r="CX119" s="4"/>
      <c r="CY119" s="4"/>
      <c r="CZ119" s="4"/>
      <c r="DA119" s="4"/>
      <c r="DB119" s="3"/>
    </row>
    <row r="120" spans="1:106" ht="12.75">
      <c r="A120" s="3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7"/>
      <c r="S120" s="7"/>
      <c r="T120" s="4"/>
      <c r="U120" s="4"/>
      <c r="V120" s="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4"/>
      <c r="BH120" s="4"/>
      <c r="BI120" s="5"/>
      <c r="BJ120" s="4"/>
      <c r="BK120" s="4"/>
      <c r="BL120" s="4"/>
      <c r="BM120" s="4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4"/>
      <c r="CV120" s="4"/>
      <c r="CW120" s="5"/>
      <c r="CX120" s="4"/>
      <c r="CY120" s="4"/>
      <c r="CZ120" s="4"/>
      <c r="DA120" s="4"/>
      <c r="DB120" s="3"/>
    </row>
    <row r="121" spans="1:106" ht="12.75">
      <c r="A121" s="3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7"/>
      <c r="S121" s="7"/>
      <c r="T121" s="4"/>
      <c r="U121" s="4"/>
      <c r="V121" s="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4"/>
      <c r="BH121" s="4"/>
      <c r="BI121" s="5"/>
      <c r="BJ121" s="4"/>
      <c r="BK121" s="4"/>
      <c r="BL121" s="4"/>
      <c r="BM121" s="4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4"/>
      <c r="CV121" s="4"/>
      <c r="CW121" s="5"/>
      <c r="CX121" s="4"/>
      <c r="CY121" s="4"/>
      <c r="CZ121" s="4"/>
      <c r="DA121" s="4"/>
      <c r="DB121" s="3"/>
    </row>
    <row r="122" spans="1:106" ht="12.75">
      <c r="A122" s="3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7"/>
      <c r="S122" s="7"/>
      <c r="T122" s="4"/>
      <c r="U122" s="4"/>
      <c r="V122" s="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4"/>
      <c r="BH122" s="4"/>
      <c r="BI122" s="5"/>
      <c r="BJ122" s="4"/>
      <c r="BK122" s="4"/>
      <c r="BL122" s="4"/>
      <c r="BM122" s="4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4"/>
      <c r="CV122" s="4"/>
      <c r="CW122" s="5"/>
      <c r="CX122" s="4"/>
      <c r="CY122" s="4"/>
      <c r="CZ122" s="4"/>
      <c r="DA122" s="4"/>
      <c r="DB122" s="3"/>
    </row>
    <row r="123" spans="1:106" ht="12.75">
      <c r="A123" s="3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7"/>
      <c r="S123" s="7"/>
      <c r="T123" s="4"/>
      <c r="U123" s="4"/>
      <c r="V123" s="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4"/>
      <c r="BH123" s="4"/>
      <c r="BI123" s="5"/>
      <c r="BJ123" s="4"/>
      <c r="BK123" s="4"/>
      <c r="BL123" s="4"/>
      <c r="BM123" s="4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4"/>
      <c r="CV123" s="4"/>
      <c r="CW123" s="5"/>
      <c r="CX123" s="4"/>
      <c r="CY123" s="4"/>
      <c r="CZ123" s="4"/>
      <c r="DA123" s="4"/>
      <c r="DB123" s="3"/>
    </row>
    <row r="124" spans="1:106" ht="12.75">
      <c r="A124" s="3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7"/>
      <c r="S124" s="7"/>
      <c r="T124" s="4"/>
      <c r="U124" s="4"/>
      <c r="V124" s="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4"/>
      <c r="BH124" s="4"/>
      <c r="BI124" s="5"/>
      <c r="BJ124" s="4"/>
      <c r="BK124" s="4"/>
      <c r="BL124" s="4"/>
      <c r="BM124" s="4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4"/>
      <c r="CV124" s="4"/>
      <c r="CW124" s="5"/>
      <c r="CX124" s="4"/>
      <c r="CY124" s="4"/>
      <c r="CZ124" s="4"/>
      <c r="DA124" s="4"/>
      <c r="DB124" s="3"/>
    </row>
    <row r="125" spans="1:106" ht="12.75">
      <c r="A125" s="3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7"/>
      <c r="S125" s="7"/>
      <c r="T125" s="4"/>
      <c r="U125" s="4"/>
      <c r="V125" s="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4"/>
      <c r="BH125" s="4"/>
      <c r="BI125" s="5"/>
      <c r="BJ125" s="4"/>
      <c r="BK125" s="4"/>
      <c r="BL125" s="4"/>
      <c r="BM125" s="4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4"/>
      <c r="CV125" s="4"/>
      <c r="CW125" s="5"/>
      <c r="CX125" s="4"/>
      <c r="CY125" s="4"/>
      <c r="CZ125" s="4"/>
      <c r="DA125" s="4"/>
      <c r="DB125" s="3"/>
    </row>
    <row r="126" spans="1:106" ht="12.75">
      <c r="A126" s="3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7"/>
      <c r="S126" s="7"/>
      <c r="T126" s="4"/>
      <c r="U126" s="4"/>
      <c r="V126" s="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4"/>
      <c r="BH126" s="4"/>
      <c r="BI126" s="5"/>
      <c r="BJ126" s="4"/>
      <c r="BK126" s="4"/>
      <c r="BL126" s="4"/>
      <c r="BM126" s="4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4"/>
      <c r="CV126" s="4"/>
      <c r="CW126" s="5"/>
      <c r="CX126" s="4"/>
      <c r="CY126" s="4"/>
      <c r="CZ126" s="4"/>
      <c r="DA126" s="4"/>
      <c r="DB126" s="3"/>
    </row>
  </sheetData>
  <sheetProtection/>
  <mergeCells count="1315">
    <mergeCell ref="CV81:CV82"/>
    <mergeCell ref="CW81:CW82"/>
    <mergeCell ref="CX81:CX82"/>
    <mergeCell ref="DA81:DA82"/>
    <mergeCell ref="CT81:CT82"/>
    <mergeCell ref="CU81:CU82"/>
    <mergeCell ref="CH81:CH82"/>
    <mergeCell ref="CJ81:CJ82"/>
    <mergeCell ref="CK81:CK82"/>
    <mergeCell ref="CL81:CL82"/>
    <mergeCell ref="CM81:CM82"/>
    <mergeCell ref="CN81:CN82"/>
    <mergeCell ref="BM81:BM82"/>
    <mergeCell ref="BN81:BN82"/>
    <mergeCell ref="BW81:BW82"/>
    <mergeCell ref="BX81:BX82"/>
    <mergeCell ref="CG81:CG82"/>
    <mergeCell ref="CR81:CR82"/>
    <mergeCell ref="BC81:BC82"/>
    <mergeCell ref="BD81:BD82"/>
    <mergeCell ref="AZ81:AZ82"/>
    <mergeCell ref="AV81:AV82"/>
    <mergeCell ref="AW81:AW82"/>
    <mergeCell ref="AX81:AX82"/>
    <mergeCell ref="AY81:AY82"/>
    <mergeCell ref="AJ81:AJ82"/>
    <mergeCell ref="AF81:AF82"/>
    <mergeCell ref="AS81:AS82"/>
    <mergeCell ref="AT81:AT82"/>
    <mergeCell ref="AP81:AP82"/>
    <mergeCell ref="AL81:AL82"/>
    <mergeCell ref="AM81:AM82"/>
    <mergeCell ref="AN81:AN82"/>
    <mergeCell ref="AO81:AO82"/>
    <mergeCell ref="Z81:Z82"/>
    <mergeCell ref="AI81:AI82"/>
    <mergeCell ref="AB81:AB82"/>
    <mergeCell ref="AC81:AC82"/>
    <mergeCell ref="AD81:AD82"/>
    <mergeCell ref="AE81:AE82"/>
    <mergeCell ref="T81:T82"/>
    <mergeCell ref="U81:U82"/>
    <mergeCell ref="V81:V82"/>
    <mergeCell ref="W81:W82"/>
    <mergeCell ref="X81:X82"/>
    <mergeCell ref="Y81:Y82"/>
    <mergeCell ref="CX79:CX80"/>
    <mergeCell ref="DA79:DA80"/>
    <mergeCell ref="C81:C82"/>
    <mergeCell ref="F81:F82"/>
    <mergeCell ref="I81:I82"/>
    <mergeCell ref="L81:L82"/>
    <mergeCell ref="O81:O82"/>
    <mergeCell ref="Q81:Q82"/>
    <mergeCell ref="R81:R82"/>
    <mergeCell ref="S81:S82"/>
    <mergeCell ref="CQ79:CQ80"/>
    <mergeCell ref="CR79:CR80"/>
    <mergeCell ref="CT79:CT80"/>
    <mergeCell ref="CU79:CU80"/>
    <mergeCell ref="CV79:CV80"/>
    <mergeCell ref="CW79:CW80"/>
    <mergeCell ref="BJ79:BJ80"/>
    <mergeCell ref="BW79:BW80"/>
    <mergeCell ref="BX79:BX80"/>
    <mergeCell ref="CG79:CG80"/>
    <mergeCell ref="CH79:CH80"/>
    <mergeCell ref="BZ79:BZ80"/>
    <mergeCell ref="CA79:CA80"/>
    <mergeCell ref="CB79:CB80"/>
    <mergeCell ref="CC79:CC80"/>
    <mergeCell ref="CD79:CD80"/>
    <mergeCell ref="R79:R80"/>
    <mergeCell ref="S79:S80"/>
    <mergeCell ref="AI79:AI80"/>
    <mergeCell ref="AJ79:AJ80"/>
    <mergeCell ref="AS79:AS80"/>
    <mergeCell ref="AT79:AT80"/>
    <mergeCell ref="C79:C80"/>
    <mergeCell ref="F79:F80"/>
    <mergeCell ref="I79:I80"/>
    <mergeCell ref="L79:L80"/>
    <mergeCell ref="O79:O80"/>
    <mergeCell ref="Q79:Q80"/>
    <mergeCell ref="CT77:CT78"/>
    <mergeCell ref="CU77:CU78"/>
    <mergeCell ref="CV77:CV78"/>
    <mergeCell ref="CW77:CW78"/>
    <mergeCell ref="CX77:CX78"/>
    <mergeCell ref="DA77:DA78"/>
    <mergeCell ref="BW77:BW78"/>
    <mergeCell ref="BX77:BX78"/>
    <mergeCell ref="CG77:CG78"/>
    <mergeCell ref="CR77:CR78"/>
    <mergeCell ref="CM77:CM78"/>
    <mergeCell ref="CN77:CN78"/>
    <mergeCell ref="CQ77:CQ78"/>
    <mergeCell ref="CD77:CD78"/>
    <mergeCell ref="BZ77:BZ78"/>
    <mergeCell ref="CA77:CA78"/>
    <mergeCell ref="Y79:Y80"/>
    <mergeCell ref="Z79:Z80"/>
    <mergeCell ref="BD77:BD78"/>
    <mergeCell ref="BC77:BC78"/>
    <mergeCell ref="BM77:BM78"/>
    <mergeCell ref="BN77:BN78"/>
    <mergeCell ref="BC79:BC80"/>
    <mergeCell ref="BD79:BD80"/>
    <mergeCell ref="BM79:BM80"/>
    <mergeCell ref="BN79:BN80"/>
    <mergeCell ref="AI77:AI78"/>
    <mergeCell ref="AF77:AF78"/>
    <mergeCell ref="AJ77:AJ78"/>
    <mergeCell ref="AS77:AS78"/>
    <mergeCell ref="AT77:AT78"/>
    <mergeCell ref="T79:T80"/>
    <mergeCell ref="U79:U80"/>
    <mergeCell ref="V79:V80"/>
    <mergeCell ref="W79:W80"/>
    <mergeCell ref="X79:X80"/>
    <mergeCell ref="U77:U78"/>
    <mergeCell ref="V77:V78"/>
    <mergeCell ref="W77:W78"/>
    <mergeCell ref="X77:X78"/>
    <mergeCell ref="Y77:Y78"/>
    <mergeCell ref="Z77:Z78"/>
    <mergeCell ref="DA75:DA76"/>
    <mergeCell ref="C77:C78"/>
    <mergeCell ref="F77:F78"/>
    <mergeCell ref="I77:I78"/>
    <mergeCell ref="L77:L78"/>
    <mergeCell ref="O77:O78"/>
    <mergeCell ref="Q77:Q78"/>
    <mergeCell ref="R77:R78"/>
    <mergeCell ref="S77:S78"/>
    <mergeCell ref="T77:T78"/>
    <mergeCell ref="CR75:CR76"/>
    <mergeCell ref="CT75:CT76"/>
    <mergeCell ref="CU75:CU76"/>
    <mergeCell ref="CV75:CV76"/>
    <mergeCell ref="CW75:CW76"/>
    <mergeCell ref="CX75:CX76"/>
    <mergeCell ref="BM75:BM76"/>
    <mergeCell ref="BN75:BN76"/>
    <mergeCell ref="BW75:BW76"/>
    <mergeCell ref="BX75:BX76"/>
    <mergeCell ref="BT75:BT76"/>
    <mergeCell ref="CG75:CG76"/>
    <mergeCell ref="AS75:AS76"/>
    <mergeCell ref="AT75:AT76"/>
    <mergeCell ref="BC75:BC76"/>
    <mergeCell ref="BD75:BD76"/>
    <mergeCell ref="AV75:AV76"/>
    <mergeCell ref="AW75:AW76"/>
    <mergeCell ref="AX75:AX76"/>
    <mergeCell ref="AY75:AY76"/>
    <mergeCell ref="AZ75:AZ76"/>
    <mergeCell ref="Y75:Y76"/>
    <mergeCell ref="Z75:Z76"/>
    <mergeCell ref="AI75:AI76"/>
    <mergeCell ref="AJ75:AJ76"/>
    <mergeCell ref="AB75:AB76"/>
    <mergeCell ref="AC75:AC76"/>
    <mergeCell ref="AD75:AD76"/>
    <mergeCell ref="AE75:AE76"/>
    <mergeCell ref="AF75:AF76"/>
    <mergeCell ref="S75:S76"/>
    <mergeCell ref="T75:T76"/>
    <mergeCell ref="U75:U76"/>
    <mergeCell ref="V75:V76"/>
    <mergeCell ref="W75:W76"/>
    <mergeCell ref="X75:X76"/>
    <mergeCell ref="CM73:CM74"/>
    <mergeCell ref="CN73:CN74"/>
    <mergeCell ref="CQ73:CQ74"/>
    <mergeCell ref="C75:C76"/>
    <mergeCell ref="F75:F76"/>
    <mergeCell ref="I75:I76"/>
    <mergeCell ref="L75:L76"/>
    <mergeCell ref="O75:O76"/>
    <mergeCell ref="Q75:Q76"/>
    <mergeCell ref="R75:R76"/>
    <mergeCell ref="BX73:BX74"/>
    <mergeCell ref="CG73:CG74"/>
    <mergeCell ref="CH73:CH74"/>
    <mergeCell ref="CJ73:CJ74"/>
    <mergeCell ref="CB73:CB74"/>
    <mergeCell ref="CC73:CC74"/>
    <mergeCell ref="BD73:BD74"/>
    <mergeCell ref="BM73:BM74"/>
    <mergeCell ref="BN73:BN74"/>
    <mergeCell ref="BW73:BW74"/>
    <mergeCell ref="BF73:BF74"/>
    <mergeCell ref="BG73:BG74"/>
    <mergeCell ref="BH73:BH74"/>
    <mergeCell ref="BI73:BI74"/>
    <mergeCell ref="BJ73:BJ74"/>
    <mergeCell ref="AJ73:AJ74"/>
    <mergeCell ref="AS73:AS74"/>
    <mergeCell ref="AT73:AT74"/>
    <mergeCell ref="BC73:BC74"/>
    <mergeCell ref="AZ73:AZ74"/>
    <mergeCell ref="AV73:AV74"/>
    <mergeCell ref="AW73:AW74"/>
    <mergeCell ref="AX73:AX74"/>
    <mergeCell ref="AY73:AY74"/>
    <mergeCell ref="AP73:AP74"/>
    <mergeCell ref="Z73:Z74"/>
    <mergeCell ref="AI73:AI74"/>
    <mergeCell ref="AF73:AF74"/>
    <mergeCell ref="AB73:AB74"/>
    <mergeCell ref="AC73:AC74"/>
    <mergeCell ref="AD73:AD74"/>
    <mergeCell ref="AE73:AE74"/>
    <mergeCell ref="T73:T74"/>
    <mergeCell ref="U73:U74"/>
    <mergeCell ref="V73:V74"/>
    <mergeCell ref="W73:W74"/>
    <mergeCell ref="X73:X74"/>
    <mergeCell ref="Y73:Y74"/>
    <mergeCell ref="CD71:CD72"/>
    <mergeCell ref="CG71:CG72"/>
    <mergeCell ref="C73:C74"/>
    <mergeCell ref="F73:F74"/>
    <mergeCell ref="I73:I74"/>
    <mergeCell ref="L73:L74"/>
    <mergeCell ref="O73:O74"/>
    <mergeCell ref="Q73:Q74"/>
    <mergeCell ref="R73:R74"/>
    <mergeCell ref="S73:S74"/>
    <mergeCell ref="BW71:BW72"/>
    <mergeCell ref="BX71:BX72"/>
    <mergeCell ref="BZ71:BZ72"/>
    <mergeCell ref="CA71:CA72"/>
    <mergeCell ref="CB71:CB72"/>
    <mergeCell ref="CC71:CC72"/>
    <mergeCell ref="BC71:BC72"/>
    <mergeCell ref="BD71:BD72"/>
    <mergeCell ref="BM71:BM72"/>
    <mergeCell ref="BN71:BN72"/>
    <mergeCell ref="BI71:BI72"/>
    <mergeCell ref="BJ71:BJ72"/>
    <mergeCell ref="BF71:BF72"/>
    <mergeCell ref="BG71:BG72"/>
    <mergeCell ref="BH71:BH72"/>
    <mergeCell ref="Z71:Z72"/>
    <mergeCell ref="AI71:AI72"/>
    <mergeCell ref="AJ71:AJ72"/>
    <mergeCell ref="AS71:AS72"/>
    <mergeCell ref="AT71:AT72"/>
    <mergeCell ref="AL71:AL72"/>
    <mergeCell ref="AM71:AM72"/>
    <mergeCell ref="AN71:AN72"/>
    <mergeCell ref="AO71:AO72"/>
    <mergeCell ref="AP71:AP72"/>
    <mergeCell ref="T71:T72"/>
    <mergeCell ref="U71:U72"/>
    <mergeCell ref="V71:V72"/>
    <mergeCell ref="W71:W72"/>
    <mergeCell ref="X71:X72"/>
    <mergeCell ref="Y71:Y72"/>
    <mergeCell ref="CD69:CD70"/>
    <mergeCell ref="CG69:CG70"/>
    <mergeCell ref="C71:C72"/>
    <mergeCell ref="F71:F72"/>
    <mergeCell ref="I71:I72"/>
    <mergeCell ref="L71:L72"/>
    <mergeCell ref="O71:O72"/>
    <mergeCell ref="Q71:Q72"/>
    <mergeCell ref="R71:R72"/>
    <mergeCell ref="S71:S72"/>
    <mergeCell ref="BF69:BF70"/>
    <mergeCell ref="BX69:BX70"/>
    <mergeCell ref="BZ69:BZ70"/>
    <mergeCell ref="CA69:CA70"/>
    <mergeCell ref="CB69:CB70"/>
    <mergeCell ref="CC69:CC70"/>
    <mergeCell ref="BM69:BM70"/>
    <mergeCell ref="BN69:BN70"/>
    <mergeCell ref="BW69:BW70"/>
    <mergeCell ref="BP69:BP70"/>
    <mergeCell ref="BQ69:BQ70"/>
    <mergeCell ref="BR69:BR70"/>
    <mergeCell ref="BS69:BS70"/>
    <mergeCell ref="BT69:BT70"/>
    <mergeCell ref="AN69:AN70"/>
    <mergeCell ref="AT69:AT70"/>
    <mergeCell ref="BC69:BC70"/>
    <mergeCell ref="AY69:AY70"/>
    <mergeCell ref="AZ69:AZ70"/>
    <mergeCell ref="BD69:BD70"/>
    <mergeCell ref="Y69:Y70"/>
    <mergeCell ref="Z69:Z70"/>
    <mergeCell ref="AI69:AI70"/>
    <mergeCell ref="AF69:AF70"/>
    <mergeCell ref="AJ69:AJ70"/>
    <mergeCell ref="AS69:AS70"/>
    <mergeCell ref="AO69:AO70"/>
    <mergeCell ref="AP69:AP70"/>
    <mergeCell ref="AL69:AL70"/>
    <mergeCell ref="AM69:AM70"/>
    <mergeCell ref="S69:S70"/>
    <mergeCell ref="T69:T70"/>
    <mergeCell ref="U69:U70"/>
    <mergeCell ref="V69:V70"/>
    <mergeCell ref="W69:W70"/>
    <mergeCell ref="X69:X70"/>
    <mergeCell ref="BW67:BW68"/>
    <mergeCell ref="BX67:BX68"/>
    <mergeCell ref="CG67:CG68"/>
    <mergeCell ref="C69:C70"/>
    <mergeCell ref="F69:F70"/>
    <mergeCell ref="I69:I70"/>
    <mergeCell ref="L69:L70"/>
    <mergeCell ref="O69:O70"/>
    <mergeCell ref="Q69:Q70"/>
    <mergeCell ref="R69:R70"/>
    <mergeCell ref="BC67:BC68"/>
    <mergeCell ref="BD67:BD68"/>
    <mergeCell ref="BM67:BM68"/>
    <mergeCell ref="BN67:BN68"/>
    <mergeCell ref="BI67:BI68"/>
    <mergeCell ref="BJ67:BJ68"/>
    <mergeCell ref="BF67:BF68"/>
    <mergeCell ref="BG67:BG68"/>
    <mergeCell ref="BH67:BH68"/>
    <mergeCell ref="Y67:Y68"/>
    <mergeCell ref="Z67:Z68"/>
    <mergeCell ref="AI67:AI68"/>
    <mergeCell ref="AJ67:AJ68"/>
    <mergeCell ref="AS67:AS68"/>
    <mergeCell ref="AT67:AT68"/>
    <mergeCell ref="S67:S68"/>
    <mergeCell ref="T67:T68"/>
    <mergeCell ref="U67:U68"/>
    <mergeCell ref="V67:V68"/>
    <mergeCell ref="W67:W68"/>
    <mergeCell ref="X67:X68"/>
    <mergeCell ref="BW65:BW66"/>
    <mergeCell ref="BX65:BX66"/>
    <mergeCell ref="CG65:CG66"/>
    <mergeCell ref="C67:C68"/>
    <mergeCell ref="F67:F68"/>
    <mergeCell ref="I67:I68"/>
    <mergeCell ref="L67:L68"/>
    <mergeCell ref="O67:O68"/>
    <mergeCell ref="Q67:Q68"/>
    <mergeCell ref="R67:R68"/>
    <mergeCell ref="BG65:BG66"/>
    <mergeCell ref="BH65:BH66"/>
    <mergeCell ref="BI65:BI66"/>
    <mergeCell ref="BJ65:BJ66"/>
    <mergeCell ref="BM65:BM66"/>
    <mergeCell ref="BN65:BN66"/>
    <mergeCell ref="AT65:AT66"/>
    <mergeCell ref="BC65:BC66"/>
    <mergeCell ref="BD65:BD66"/>
    <mergeCell ref="AY65:AY66"/>
    <mergeCell ref="AZ65:AZ66"/>
    <mergeCell ref="BF65:BF66"/>
    <mergeCell ref="Y65:Y66"/>
    <mergeCell ref="Z65:Z66"/>
    <mergeCell ref="AI65:AI66"/>
    <mergeCell ref="AJ65:AJ66"/>
    <mergeCell ref="AF65:AF66"/>
    <mergeCell ref="AS65:AS66"/>
    <mergeCell ref="S65:S66"/>
    <mergeCell ref="T65:T66"/>
    <mergeCell ref="U65:U66"/>
    <mergeCell ref="V65:V66"/>
    <mergeCell ref="W65:W66"/>
    <mergeCell ref="X65:X66"/>
    <mergeCell ref="BJ63:BJ64"/>
    <mergeCell ref="BM63:BM64"/>
    <mergeCell ref="CG63:CG64"/>
    <mergeCell ref="C65:C66"/>
    <mergeCell ref="F65:F66"/>
    <mergeCell ref="I65:I66"/>
    <mergeCell ref="L65:L66"/>
    <mergeCell ref="O65:O66"/>
    <mergeCell ref="Q65:Q66"/>
    <mergeCell ref="R65:R66"/>
    <mergeCell ref="BC63:BC64"/>
    <mergeCell ref="BD63:BD64"/>
    <mergeCell ref="BF63:BF64"/>
    <mergeCell ref="BG63:BG64"/>
    <mergeCell ref="BH63:BH64"/>
    <mergeCell ref="BI63:BI64"/>
    <mergeCell ref="AI63:AI64"/>
    <mergeCell ref="AJ63:AJ64"/>
    <mergeCell ref="AS63:AS64"/>
    <mergeCell ref="AT63:AT64"/>
    <mergeCell ref="AL63:AL64"/>
    <mergeCell ref="AM63:AM64"/>
    <mergeCell ref="AN63:AN64"/>
    <mergeCell ref="AO63:AO64"/>
    <mergeCell ref="AP63:AP64"/>
    <mergeCell ref="U63:U64"/>
    <mergeCell ref="V63:V64"/>
    <mergeCell ref="W63:W64"/>
    <mergeCell ref="X63:X64"/>
    <mergeCell ref="Y63:Y64"/>
    <mergeCell ref="Z63:Z64"/>
    <mergeCell ref="DA73:DA74"/>
    <mergeCell ref="C63:C64"/>
    <mergeCell ref="F63:F64"/>
    <mergeCell ref="I63:I64"/>
    <mergeCell ref="L63:L64"/>
    <mergeCell ref="O63:O64"/>
    <mergeCell ref="Q63:Q64"/>
    <mergeCell ref="R63:R64"/>
    <mergeCell ref="S63:S64"/>
    <mergeCell ref="T63:T64"/>
    <mergeCell ref="CR73:CR74"/>
    <mergeCell ref="CT73:CT74"/>
    <mergeCell ref="CU73:CU74"/>
    <mergeCell ref="CV73:CV74"/>
    <mergeCell ref="CW73:CW74"/>
    <mergeCell ref="CX73:CX74"/>
    <mergeCell ref="DA69:DA70"/>
    <mergeCell ref="CR71:CR72"/>
    <mergeCell ref="CT71:CT72"/>
    <mergeCell ref="CU71:CU72"/>
    <mergeCell ref="CV71:CV72"/>
    <mergeCell ref="CW71:CW72"/>
    <mergeCell ref="CX71:CX72"/>
    <mergeCell ref="DA71:DA72"/>
    <mergeCell ref="CR69:CR70"/>
    <mergeCell ref="CT69:CT70"/>
    <mergeCell ref="CU69:CU70"/>
    <mergeCell ref="CV69:CV70"/>
    <mergeCell ref="CW69:CW70"/>
    <mergeCell ref="CX69:CX70"/>
    <mergeCell ref="DA65:DA66"/>
    <mergeCell ref="CR67:CR68"/>
    <mergeCell ref="CT67:CT68"/>
    <mergeCell ref="CU67:CU68"/>
    <mergeCell ref="CV67:CV68"/>
    <mergeCell ref="CW67:CW68"/>
    <mergeCell ref="CX67:CX68"/>
    <mergeCell ref="DA67:DA68"/>
    <mergeCell ref="CR65:CR66"/>
    <mergeCell ref="CT65:CT66"/>
    <mergeCell ref="CU65:CU66"/>
    <mergeCell ref="CV65:CV66"/>
    <mergeCell ref="CW65:CW66"/>
    <mergeCell ref="CX65:CX66"/>
    <mergeCell ref="DA61:DA62"/>
    <mergeCell ref="CR63:CR64"/>
    <mergeCell ref="CT63:CT64"/>
    <mergeCell ref="CU63:CU64"/>
    <mergeCell ref="CV63:CV64"/>
    <mergeCell ref="CW63:CW64"/>
    <mergeCell ref="CX63:CX64"/>
    <mergeCell ref="DA63:DA64"/>
    <mergeCell ref="CR61:CR62"/>
    <mergeCell ref="CT61:CT62"/>
    <mergeCell ref="CU61:CU62"/>
    <mergeCell ref="CV61:CV62"/>
    <mergeCell ref="CW61:CW62"/>
    <mergeCell ref="CX61:CX62"/>
    <mergeCell ref="CQ81:CQ82"/>
    <mergeCell ref="CH77:CH78"/>
    <mergeCell ref="CJ77:CJ78"/>
    <mergeCell ref="CK77:CK78"/>
    <mergeCell ref="CL77:CL78"/>
    <mergeCell ref="CJ79:CJ80"/>
    <mergeCell ref="CK79:CK80"/>
    <mergeCell ref="CL79:CL80"/>
    <mergeCell ref="CM79:CM80"/>
    <mergeCell ref="CN79:CN80"/>
    <mergeCell ref="CQ71:CQ72"/>
    <mergeCell ref="CH75:CH76"/>
    <mergeCell ref="CJ75:CJ76"/>
    <mergeCell ref="CK75:CK76"/>
    <mergeCell ref="CL75:CL76"/>
    <mergeCell ref="CM75:CM76"/>
    <mergeCell ref="CN75:CN76"/>
    <mergeCell ref="CQ75:CQ76"/>
    <mergeCell ref="CK73:CK74"/>
    <mergeCell ref="CL73:CL74"/>
    <mergeCell ref="CH71:CH72"/>
    <mergeCell ref="CJ71:CJ72"/>
    <mergeCell ref="CK71:CK72"/>
    <mergeCell ref="CL71:CL72"/>
    <mergeCell ref="CM71:CM72"/>
    <mergeCell ref="CN71:CN72"/>
    <mergeCell ref="CQ67:CQ68"/>
    <mergeCell ref="CH69:CH70"/>
    <mergeCell ref="CJ69:CJ70"/>
    <mergeCell ref="CK69:CK70"/>
    <mergeCell ref="CL69:CL70"/>
    <mergeCell ref="CM69:CM70"/>
    <mergeCell ref="CN69:CN70"/>
    <mergeCell ref="CQ69:CQ70"/>
    <mergeCell ref="CH67:CH68"/>
    <mergeCell ref="CJ67:CJ68"/>
    <mergeCell ref="CK67:CK68"/>
    <mergeCell ref="CL67:CL68"/>
    <mergeCell ref="CM67:CM68"/>
    <mergeCell ref="CN67:CN68"/>
    <mergeCell ref="CQ63:CQ64"/>
    <mergeCell ref="CH65:CH66"/>
    <mergeCell ref="CJ65:CJ66"/>
    <mergeCell ref="CK65:CK66"/>
    <mergeCell ref="CL65:CL66"/>
    <mergeCell ref="CM65:CM66"/>
    <mergeCell ref="CN65:CN66"/>
    <mergeCell ref="CQ65:CQ66"/>
    <mergeCell ref="CL61:CL62"/>
    <mergeCell ref="CM61:CM62"/>
    <mergeCell ref="CN61:CN62"/>
    <mergeCell ref="CQ61:CQ62"/>
    <mergeCell ref="CH63:CH64"/>
    <mergeCell ref="CJ63:CJ64"/>
    <mergeCell ref="CK63:CK64"/>
    <mergeCell ref="CL63:CL64"/>
    <mergeCell ref="CM63:CM64"/>
    <mergeCell ref="CN63:CN64"/>
    <mergeCell ref="BW61:BW62"/>
    <mergeCell ref="BT61:BT62"/>
    <mergeCell ref="CG61:CG62"/>
    <mergeCell ref="CH61:CH62"/>
    <mergeCell ref="CJ61:CJ62"/>
    <mergeCell ref="CK61:CK62"/>
    <mergeCell ref="BG61:BG62"/>
    <mergeCell ref="BH61:BH62"/>
    <mergeCell ref="BI61:BI62"/>
    <mergeCell ref="BJ61:BJ62"/>
    <mergeCell ref="BM61:BM62"/>
    <mergeCell ref="BN61:BN62"/>
    <mergeCell ref="AY61:AY62"/>
    <mergeCell ref="AZ61:AZ62"/>
    <mergeCell ref="AZ59:AZ60"/>
    <mergeCell ref="BF61:BF62"/>
    <mergeCell ref="BC59:BC60"/>
    <mergeCell ref="BC61:BC62"/>
    <mergeCell ref="BD59:BD60"/>
    <mergeCell ref="BD61:BD62"/>
    <mergeCell ref="BF59:BF60"/>
    <mergeCell ref="AT61:AT62"/>
    <mergeCell ref="AO61:AO62"/>
    <mergeCell ref="AP61:AP62"/>
    <mergeCell ref="AL61:AL62"/>
    <mergeCell ref="AM61:AM62"/>
    <mergeCell ref="AN61:AN62"/>
    <mergeCell ref="AF61:AF62"/>
    <mergeCell ref="AE61:AE62"/>
    <mergeCell ref="AE59:AE60"/>
    <mergeCell ref="AF59:AF60"/>
    <mergeCell ref="AJ61:AJ62"/>
    <mergeCell ref="AS59:AS60"/>
    <mergeCell ref="AS61:AS62"/>
    <mergeCell ref="C61:C62"/>
    <mergeCell ref="F61:F62"/>
    <mergeCell ref="O61:O62"/>
    <mergeCell ref="Q61:Q62"/>
    <mergeCell ref="Y61:Y62"/>
    <mergeCell ref="Z61:Z62"/>
    <mergeCell ref="U59:U60"/>
    <mergeCell ref="W59:W60"/>
    <mergeCell ref="R61:R62"/>
    <mergeCell ref="S61:S62"/>
    <mergeCell ref="T61:T62"/>
    <mergeCell ref="V61:V62"/>
    <mergeCell ref="F59:F60"/>
    <mergeCell ref="O59:O60"/>
    <mergeCell ref="Q59:Q60"/>
    <mergeCell ref="R59:R60"/>
    <mergeCell ref="S59:S60"/>
    <mergeCell ref="T59:T60"/>
    <mergeCell ref="BN63:BN64"/>
    <mergeCell ref="BW63:BW64"/>
    <mergeCell ref="BX63:BX64"/>
    <mergeCell ref="BQ65:BQ66"/>
    <mergeCell ref="W61:W62"/>
    <mergeCell ref="DA59:DA60"/>
    <mergeCell ref="AI61:AI62"/>
    <mergeCell ref="AI59:AI60"/>
    <mergeCell ref="Z59:Z60"/>
    <mergeCell ref="Y59:Y60"/>
    <mergeCell ref="BZ81:BZ82"/>
    <mergeCell ref="CA81:CA82"/>
    <mergeCell ref="CB81:CB82"/>
    <mergeCell ref="CC81:CC82"/>
    <mergeCell ref="CD81:CD82"/>
    <mergeCell ref="BM59:BM60"/>
    <mergeCell ref="BN59:BN60"/>
    <mergeCell ref="BW59:BW60"/>
    <mergeCell ref="BX59:BX60"/>
    <mergeCell ref="BX61:BX62"/>
    <mergeCell ref="CB77:CB78"/>
    <mergeCell ref="CC77:CC78"/>
    <mergeCell ref="CD73:CD74"/>
    <mergeCell ref="BZ75:BZ76"/>
    <mergeCell ref="CA75:CA76"/>
    <mergeCell ref="CB75:CB76"/>
    <mergeCell ref="CC75:CC76"/>
    <mergeCell ref="CD75:CD76"/>
    <mergeCell ref="BZ73:BZ74"/>
    <mergeCell ref="CA73:CA74"/>
    <mergeCell ref="CD65:CD66"/>
    <mergeCell ref="BZ67:BZ68"/>
    <mergeCell ref="CA67:CA68"/>
    <mergeCell ref="CB67:CB68"/>
    <mergeCell ref="CC67:CC68"/>
    <mergeCell ref="CD67:CD68"/>
    <mergeCell ref="BZ65:BZ66"/>
    <mergeCell ref="CA65:CA66"/>
    <mergeCell ref="CB65:CB66"/>
    <mergeCell ref="CC65:CC66"/>
    <mergeCell ref="CB63:CB64"/>
    <mergeCell ref="CC63:CC64"/>
    <mergeCell ref="CD63:CD64"/>
    <mergeCell ref="BZ61:BZ62"/>
    <mergeCell ref="CA61:CA62"/>
    <mergeCell ref="CB61:CB62"/>
    <mergeCell ref="CC61:CC62"/>
    <mergeCell ref="BT79:BT80"/>
    <mergeCell ref="BP81:BP82"/>
    <mergeCell ref="BQ81:BQ82"/>
    <mergeCell ref="BR81:BR82"/>
    <mergeCell ref="BS81:BS82"/>
    <mergeCell ref="BT81:BT82"/>
    <mergeCell ref="BP79:BP80"/>
    <mergeCell ref="BQ79:BQ80"/>
    <mergeCell ref="BR79:BR80"/>
    <mergeCell ref="BS79:BS80"/>
    <mergeCell ref="BT77:BT78"/>
    <mergeCell ref="BP75:BP76"/>
    <mergeCell ref="BQ75:BQ76"/>
    <mergeCell ref="BR75:BR76"/>
    <mergeCell ref="BS75:BS76"/>
    <mergeCell ref="BP77:BP78"/>
    <mergeCell ref="BQ77:BQ78"/>
    <mergeCell ref="BR77:BR78"/>
    <mergeCell ref="BS77:BS78"/>
    <mergeCell ref="BT71:BT72"/>
    <mergeCell ref="BP73:BP74"/>
    <mergeCell ref="BQ73:BQ74"/>
    <mergeCell ref="BR73:BR74"/>
    <mergeCell ref="BS73:BS74"/>
    <mergeCell ref="BT73:BT74"/>
    <mergeCell ref="BP71:BP72"/>
    <mergeCell ref="BQ71:BQ72"/>
    <mergeCell ref="BR71:BR72"/>
    <mergeCell ref="BS71:BS72"/>
    <mergeCell ref="BR65:BR66"/>
    <mergeCell ref="BS65:BS66"/>
    <mergeCell ref="BT65:BT66"/>
    <mergeCell ref="BP67:BP68"/>
    <mergeCell ref="BQ67:BQ68"/>
    <mergeCell ref="BR67:BR68"/>
    <mergeCell ref="BS67:BS68"/>
    <mergeCell ref="BT67:BT68"/>
    <mergeCell ref="BP65:BP66"/>
    <mergeCell ref="BQ63:BQ64"/>
    <mergeCell ref="BR63:BR64"/>
    <mergeCell ref="BS63:BS64"/>
    <mergeCell ref="CG59:CG60"/>
    <mergeCell ref="CH59:CH60"/>
    <mergeCell ref="CQ59:CQ60"/>
    <mergeCell ref="CN59:CN60"/>
    <mergeCell ref="CD61:CD62"/>
    <mergeCell ref="BZ63:BZ64"/>
    <mergeCell ref="CA63:CA64"/>
    <mergeCell ref="BF81:BF82"/>
    <mergeCell ref="BG81:BG82"/>
    <mergeCell ref="BH81:BH82"/>
    <mergeCell ref="BI81:BI82"/>
    <mergeCell ref="BT63:BT64"/>
    <mergeCell ref="BP61:BP62"/>
    <mergeCell ref="BQ61:BQ62"/>
    <mergeCell ref="BR61:BR62"/>
    <mergeCell ref="BS61:BS62"/>
    <mergeCell ref="BP63:BP64"/>
    <mergeCell ref="BI77:BI78"/>
    <mergeCell ref="BJ77:BJ78"/>
    <mergeCell ref="BF75:BF76"/>
    <mergeCell ref="BG75:BG76"/>
    <mergeCell ref="BH75:BH76"/>
    <mergeCell ref="BJ81:BJ82"/>
    <mergeCell ref="BF79:BF80"/>
    <mergeCell ref="BG79:BG80"/>
    <mergeCell ref="BH79:BH80"/>
    <mergeCell ref="BI79:BI80"/>
    <mergeCell ref="AY79:AY80"/>
    <mergeCell ref="BG69:BG70"/>
    <mergeCell ref="BH69:BH70"/>
    <mergeCell ref="BI69:BI70"/>
    <mergeCell ref="BJ69:BJ70"/>
    <mergeCell ref="BI75:BI76"/>
    <mergeCell ref="BJ75:BJ76"/>
    <mergeCell ref="BF77:BF78"/>
    <mergeCell ref="BG77:BG78"/>
    <mergeCell ref="BH77:BH78"/>
    <mergeCell ref="AZ77:AZ78"/>
    <mergeCell ref="AZ71:AZ72"/>
    <mergeCell ref="AZ79:AZ80"/>
    <mergeCell ref="AV77:AV78"/>
    <mergeCell ref="AW77:AW78"/>
    <mergeCell ref="AX77:AX78"/>
    <mergeCell ref="AY77:AY78"/>
    <mergeCell ref="AV79:AV80"/>
    <mergeCell ref="AW79:AW80"/>
    <mergeCell ref="AX79:AX80"/>
    <mergeCell ref="AV67:AV68"/>
    <mergeCell ref="AW67:AW68"/>
    <mergeCell ref="AX67:AX68"/>
    <mergeCell ref="AY67:AY68"/>
    <mergeCell ref="AW71:AW72"/>
    <mergeCell ref="AX71:AX72"/>
    <mergeCell ref="AY71:AY72"/>
    <mergeCell ref="AZ67:AZ68"/>
    <mergeCell ref="AX69:AX70"/>
    <mergeCell ref="AV71:AV72"/>
    <mergeCell ref="AV63:AV64"/>
    <mergeCell ref="AW63:AW64"/>
    <mergeCell ref="AX63:AX64"/>
    <mergeCell ref="AY63:AY64"/>
    <mergeCell ref="AZ63:AZ64"/>
    <mergeCell ref="AV69:AV70"/>
    <mergeCell ref="AW69:AW70"/>
    <mergeCell ref="AV61:AV62"/>
    <mergeCell ref="AW61:AW62"/>
    <mergeCell ref="AX61:AX62"/>
    <mergeCell ref="AV65:AV66"/>
    <mergeCell ref="AW65:AW66"/>
    <mergeCell ref="AX65:AX66"/>
    <mergeCell ref="AP77:AP78"/>
    <mergeCell ref="AL79:AL80"/>
    <mergeCell ref="AM79:AM80"/>
    <mergeCell ref="AN79:AN80"/>
    <mergeCell ref="AO79:AO80"/>
    <mergeCell ref="AP79:AP80"/>
    <mergeCell ref="AL77:AL78"/>
    <mergeCell ref="AM77:AM78"/>
    <mergeCell ref="AN77:AN78"/>
    <mergeCell ref="AO77:AO78"/>
    <mergeCell ref="AN65:AN66"/>
    <mergeCell ref="AP75:AP76"/>
    <mergeCell ref="AL73:AL74"/>
    <mergeCell ref="AM73:AM74"/>
    <mergeCell ref="AN73:AN74"/>
    <mergeCell ref="AO73:AO74"/>
    <mergeCell ref="AL75:AL76"/>
    <mergeCell ref="AM75:AM76"/>
    <mergeCell ref="AN75:AN76"/>
    <mergeCell ref="AO75:AO76"/>
    <mergeCell ref="AE79:AE80"/>
    <mergeCell ref="AO65:AO66"/>
    <mergeCell ref="AP65:AP66"/>
    <mergeCell ref="AL67:AL68"/>
    <mergeCell ref="AM67:AM68"/>
    <mergeCell ref="AN67:AN68"/>
    <mergeCell ref="AO67:AO68"/>
    <mergeCell ref="AP67:AP68"/>
    <mergeCell ref="AL65:AL66"/>
    <mergeCell ref="AM65:AM66"/>
    <mergeCell ref="AD71:AD72"/>
    <mergeCell ref="AE71:AE72"/>
    <mergeCell ref="AF79:AF80"/>
    <mergeCell ref="AB77:AB78"/>
    <mergeCell ref="AC77:AC78"/>
    <mergeCell ref="AD77:AD78"/>
    <mergeCell ref="AE77:AE78"/>
    <mergeCell ref="AB79:AB80"/>
    <mergeCell ref="AC79:AC80"/>
    <mergeCell ref="AD79:AD80"/>
    <mergeCell ref="AC67:AC68"/>
    <mergeCell ref="AD67:AD68"/>
    <mergeCell ref="AE67:AE68"/>
    <mergeCell ref="AF71:AF72"/>
    <mergeCell ref="AB69:AB70"/>
    <mergeCell ref="AC69:AC70"/>
    <mergeCell ref="AD69:AD70"/>
    <mergeCell ref="AE69:AE70"/>
    <mergeCell ref="AB71:AB72"/>
    <mergeCell ref="AC71:AC72"/>
    <mergeCell ref="AB63:AB64"/>
    <mergeCell ref="AC63:AC64"/>
    <mergeCell ref="AD63:AD64"/>
    <mergeCell ref="AE63:AE64"/>
    <mergeCell ref="AF67:AF68"/>
    <mergeCell ref="AB65:AB66"/>
    <mergeCell ref="AC65:AC66"/>
    <mergeCell ref="AD65:AD66"/>
    <mergeCell ref="AE65:AE66"/>
    <mergeCell ref="AB67:AB68"/>
    <mergeCell ref="AF63:AF64"/>
    <mergeCell ref="CW59:CW60"/>
    <mergeCell ref="CX59:CX60"/>
    <mergeCell ref="I61:I62"/>
    <mergeCell ref="L61:L62"/>
    <mergeCell ref="U61:U62"/>
    <mergeCell ref="X61:X62"/>
    <mergeCell ref="AB61:AB62"/>
    <mergeCell ref="AC61:AC62"/>
    <mergeCell ref="AD61:AD62"/>
    <mergeCell ref="CT59:CT60"/>
    <mergeCell ref="CU59:CU60"/>
    <mergeCell ref="CV59:CV60"/>
    <mergeCell ref="CJ59:CJ60"/>
    <mergeCell ref="CK59:CK60"/>
    <mergeCell ref="CL59:CL60"/>
    <mergeCell ref="CM59:CM60"/>
    <mergeCell ref="CR59:CR60"/>
    <mergeCell ref="BT59:BT60"/>
    <mergeCell ref="BZ59:BZ60"/>
    <mergeCell ref="CA59:CA60"/>
    <mergeCell ref="CB59:CB60"/>
    <mergeCell ref="CC59:CC60"/>
    <mergeCell ref="CD59:CD60"/>
    <mergeCell ref="BI59:BI60"/>
    <mergeCell ref="BJ59:BJ60"/>
    <mergeCell ref="BP59:BP60"/>
    <mergeCell ref="BQ59:BQ60"/>
    <mergeCell ref="BR59:BR60"/>
    <mergeCell ref="BS59:BS60"/>
    <mergeCell ref="AO59:AO60"/>
    <mergeCell ref="AP59:AP60"/>
    <mergeCell ref="AX59:AX60"/>
    <mergeCell ref="AV59:AV60"/>
    <mergeCell ref="AW59:AW60"/>
    <mergeCell ref="AY59:AY60"/>
    <mergeCell ref="AT59:AT60"/>
    <mergeCell ref="CG55:CG56"/>
    <mergeCell ref="CH55:CH56"/>
    <mergeCell ref="CQ55:CQ56"/>
    <mergeCell ref="AS55:AS56"/>
    <mergeCell ref="AT55:AT56"/>
    <mergeCell ref="BC55:BC56"/>
    <mergeCell ref="AB59:AB60"/>
    <mergeCell ref="AC59:AC60"/>
    <mergeCell ref="AD59:AD60"/>
    <mergeCell ref="CD55:CD56"/>
    <mergeCell ref="AL59:AL60"/>
    <mergeCell ref="AM59:AM60"/>
    <mergeCell ref="AJ59:AJ60"/>
    <mergeCell ref="BG59:BG60"/>
    <mergeCell ref="BH59:BH60"/>
    <mergeCell ref="AN59:AN60"/>
    <mergeCell ref="AM55:AM56"/>
    <mergeCell ref="AN55:AN56"/>
    <mergeCell ref="AO55:AO56"/>
    <mergeCell ref="AP55:AP56"/>
    <mergeCell ref="DA55:DA56"/>
    <mergeCell ref="C59:C60"/>
    <mergeCell ref="I59:I60"/>
    <mergeCell ref="L59:L60"/>
    <mergeCell ref="V59:V60"/>
    <mergeCell ref="X59:X60"/>
    <mergeCell ref="Y55:Y56"/>
    <mergeCell ref="Z55:Z56"/>
    <mergeCell ref="AI55:AI56"/>
    <mergeCell ref="AD55:AD56"/>
    <mergeCell ref="AE55:AE56"/>
    <mergeCell ref="AF55:AF56"/>
    <mergeCell ref="R55:R56"/>
    <mergeCell ref="S55:S56"/>
    <mergeCell ref="T55:T56"/>
    <mergeCell ref="V55:V56"/>
    <mergeCell ref="U55:U56"/>
    <mergeCell ref="W55:W56"/>
    <mergeCell ref="C55:C56"/>
    <mergeCell ref="F55:F56"/>
    <mergeCell ref="O55:O56"/>
    <mergeCell ref="Q55:Q56"/>
    <mergeCell ref="I55:I56"/>
    <mergeCell ref="J55:J56"/>
    <mergeCell ref="K55:K56"/>
    <mergeCell ref="L55:L56"/>
    <mergeCell ref="CR53:CR54"/>
    <mergeCell ref="DA53:DA54"/>
    <mergeCell ref="CW53:CW54"/>
    <mergeCell ref="CX53:CX54"/>
    <mergeCell ref="CT53:CT54"/>
    <mergeCell ref="CU53:CU54"/>
    <mergeCell ref="CV53:CV54"/>
    <mergeCell ref="CC53:CC54"/>
    <mergeCell ref="CD53:CD54"/>
    <mergeCell ref="CA53:CA54"/>
    <mergeCell ref="CB53:CB54"/>
    <mergeCell ref="CH53:CH54"/>
    <mergeCell ref="CQ53:CQ54"/>
    <mergeCell ref="CN53:CN54"/>
    <mergeCell ref="AJ53:AJ54"/>
    <mergeCell ref="AS53:AS54"/>
    <mergeCell ref="AT53:AT54"/>
    <mergeCell ref="BC53:BC54"/>
    <mergeCell ref="AY53:AY54"/>
    <mergeCell ref="AZ53:AZ54"/>
    <mergeCell ref="AL53:AL54"/>
    <mergeCell ref="AM53:AM54"/>
    <mergeCell ref="AN53:AN54"/>
    <mergeCell ref="AO53:AO54"/>
    <mergeCell ref="Y53:Y54"/>
    <mergeCell ref="Z53:Z54"/>
    <mergeCell ref="AI53:AI54"/>
    <mergeCell ref="X53:X54"/>
    <mergeCell ref="AB53:AB54"/>
    <mergeCell ref="AC53:AC54"/>
    <mergeCell ref="AD53:AD54"/>
    <mergeCell ref="AE53:AE54"/>
    <mergeCell ref="AF53:AF54"/>
    <mergeCell ref="R53:R54"/>
    <mergeCell ref="S53:S54"/>
    <mergeCell ref="T53:T54"/>
    <mergeCell ref="V53:V54"/>
    <mergeCell ref="U53:U54"/>
    <mergeCell ref="W53:W54"/>
    <mergeCell ref="C53:C54"/>
    <mergeCell ref="F53:F54"/>
    <mergeCell ref="O53:O54"/>
    <mergeCell ref="Q53:Q54"/>
    <mergeCell ref="I53:I54"/>
    <mergeCell ref="L53:L54"/>
    <mergeCell ref="CQ51:CQ52"/>
    <mergeCell ref="CR51:CR52"/>
    <mergeCell ref="DA51:DA52"/>
    <mergeCell ref="DA49:DA50"/>
    <mergeCell ref="CX51:CX52"/>
    <mergeCell ref="CT51:CT52"/>
    <mergeCell ref="CU51:CU52"/>
    <mergeCell ref="CV51:CV52"/>
    <mergeCell ref="CW51:CW52"/>
    <mergeCell ref="CV49:CV50"/>
    <mergeCell ref="BN51:BN52"/>
    <mergeCell ref="BW51:BW52"/>
    <mergeCell ref="BX51:BX52"/>
    <mergeCell ref="CG51:CG52"/>
    <mergeCell ref="CB51:CB52"/>
    <mergeCell ref="CC51:CC52"/>
    <mergeCell ref="CD51:CD52"/>
    <mergeCell ref="BP51:BP52"/>
    <mergeCell ref="BQ51:BQ52"/>
    <mergeCell ref="BR51:BR52"/>
    <mergeCell ref="Y51:Y52"/>
    <mergeCell ref="Z51:Z52"/>
    <mergeCell ref="AS51:AS52"/>
    <mergeCell ref="AT51:AT52"/>
    <mergeCell ref="BC51:BC52"/>
    <mergeCell ref="BD51:BD52"/>
    <mergeCell ref="AZ51:AZ52"/>
    <mergeCell ref="CV55:CV56"/>
    <mergeCell ref="CW55:CW56"/>
    <mergeCell ref="CX55:CX56"/>
    <mergeCell ref="O51:O52"/>
    <mergeCell ref="Q51:Q52"/>
    <mergeCell ref="R51:R52"/>
    <mergeCell ref="S51:S52"/>
    <mergeCell ref="T51:T52"/>
    <mergeCell ref="V51:V52"/>
    <mergeCell ref="W51:W52"/>
    <mergeCell ref="CK55:CK56"/>
    <mergeCell ref="CL55:CL56"/>
    <mergeCell ref="CM55:CM56"/>
    <mergeCell ref="CN55:CN56"/>
    <mergeCell ref="CT55:CT56"/>
    <mergeCell ref="CU55:CU56"/>
    <mergeCell ref="CR55:CR56"/>
    <mergeCell ref="BR55:BR56"/>
    <mergeCell ref="BS55:BS56"/>
    <mergeCell ref="BT55:BT56"/>
    <mergeCell ref="CJ55:CJ56"/>
    <mergeCell ref="BW55:BW56"/>
    <mergeCell ref="BX55:BX56"/>
    <mergeCell ref="BZ55:BZ56"/>
    <mergeCell ref="CB55:CB56"/>
    <mergeCell ref="CA55:CA56"/>
    <mergeCell ref="CC55:CC56"/>
    <mergeCell ref="BI55:BI56"/>
    <mergeCell ref="BJ55:BJ56"/>
    <mergeCell ref="BP55:BP56"/>
    <mergeCell ref="BQ55:BQ56"/>
    <mergeCell ref="BM55:BM56"/>
    <mergeCell ref="BN55:BN56"/>
    <mergeCell ref="BH55:BH56"/>
    <mergeCell ref="AV55:AV56"/>
    <mergeCell ref="AW55:AW56"/>
    <mergeCell ref="AX55:AX56"/>
    <mergeCell ref="AY55:AY56"/>
    <mergeCell ref="BD55:BD56"/>
    <mergeCell ref="AZ55:AZ56"/>
    <mergeCell ref="CK53:CK54"/>
    <mergeCell ref="CL53:CL54"/>
    <mergeCell ref="CM53:CM54"/>
    <mergeCell ref="AL55:AL56"/>
    <mergeCell ref="AJ55:AJ56"/>
    <mergeCell ref="X55:X56"/>
    <mergeCell ref="AB55:AB56"/>
    <mergeCell ref="AC55:AC56"/>
    <mergeCell ref="BF55:BF56"/>
    <mergeCell ref="BG55:BG56"/>
    <mergeCell ref="BN53:BN54"/>
    <mergeCell ref="BP53:BP54"/>
    <mergeCell ref="BQ53:BQ54"/>
    <mergeCell ref="BR53:BR54"/>
    <mergeCell ref="BS53:BS54"/>
    <mergeCell ref="CJ53:CJ54"/>
    <mergeCell ref="BT53:BT54"/>
    <mergeCell ref="BW53:BW54"/>
    <mergeCell ref="BX53:BX54"/>
    <mergeCell ref="CG53:CG54"/>
    <mergeCell ref="BD53:BD54"/>
    <mergeCell ref="AP53:AP54"/>
    <mergeCell ref="AV53:AV54"/>
    <mergeCell ref="AW53:AW54"/>
    <mergeCell ref="AX53:AX54"/>
    <mergeCell ref="BH53:BH54"/>
    <mergeCell ref="CK51:CK52"/>
    <mergeCell ref="CL51:CL52"/>
    <mergeCell ref="CM51:CM52"/>
    <mergeCell ref="CN51:CN52"/>
    <mergeCell ref="BF53:BF54"/>
    <mergeCell ref="BG53:BG54"/>
    <mergeCell ref="BI53:BI54"/>
    <mergeCell ref="BJ53:BJ54"/>
    <mergeCell ref="BZ53:BZ54"/>
    <mergeCell ref="BM53:BM54"/>
    <mergeCell ref="BF51:BF52"/>
    <mergeCell ref="BG51:BG52"/>
    <mergeCell ref="BH51:BH52"/>
    <mergeCell ref="BI51:BI52"/>
    <mergeCell ref="CJ51:CJ52"/>
    <mergeCell ref="CH51:CH52"/>
    <mergeCell ref="BS51:BS52"/>
    <mergeCell ref="BT51:BT52"/>
    <mergeCell ref="BZ51:BZ52"/>
    <mergeCell ref="CA51:CA52"/>
    <mergeCell ref="AM51:AM52"/>
    <mergeCell ref="AN51:AN52"/>
    <mergeCell ref="AO51:AO52"/>
    <mergeCell ref="AP51:AP52"/>
    <mergeCell ref="BJ51:BJ52"/>
    <mergeCell ref="BM51:BM52"/>
    <mergeCell ref="AV51:AV52"/>
    <mergeCell ref="AW51:AW52"/>
    <mergeCell ref="AX51:AX52"/>
    <mergeCell ref="AY51:AY52"/>
    <mergeCell ref="AB51:AB52"/>
    <mergeCell ref="AC51:AC52"/>
    <mergeCell ref="AD51:AD52"/>
    <mergeCell ref="AE51:AE52"/>
    <mergeCell ref="AF51:AF52"/>
    <mergeCell ref="AL51:AL52"/>
    <mergeCell ref="AI51:AI52"/>
    <mergeCell ref="AJ51:AJ52"/>
    <mergeCell ref="C51:C52"/>
    <mergeCell ref="F51:F52"/>
    <mergeCell ref="I51:I52"/>
    <mergeCell ref="L51:L52"/>
    <mergeCell ref="U51:U52"/>
    <mergeCell ref="X51:X52"/>
    <mergeCell ref="CW49:CW50"/>
    <mergeCell ref="CX49:CX50"/>
    <mergeCell ref="CR49:CR50"/>
    <mergeCell ref="CM49:CM50"/>
    <mergeCell ref="CN49:CN50"/>
    <mergeCell ref="CT49:CT50"/>
    <mergeCell ref="CU49:CU50"/>
    <mergeCell ref="CQ49:CQ50"/>
    <mergeCell ref="CC49:CC50"/>
    <mergeCell ref="CD49:CD50"/>
    <mergeCell ref="CJ49:CJ50"/>
    <mergeCell ref="CK49:CK50"/>
    <mergeCell ref="CL49:CL50"/>
    <mergeCell ref="CH49:CH50"/>
    <mergeCell ref="CG49:CG50"/>
    <mergeCell ref="BT49:BT50"/>
    <mergeCell ref="BZ49:BZ50"/>
    <mergeCell ref="CA49:CA50"/>
    <mergeCell ref="BX49:BX50"/>
    <mergeCell ref="BW49:BW50"/>
    <mergeCell ref="CB49:CB50"/>
    <mergeCell ref="BM49:BM50"/>
    <mergeCell ref="BN49:BN50"/>
    <mergeCell ref="BP49:BP50"/>
    <mergeCell ref="BQ49:BQ50"/>
    <mergeCell ref="BR49:BR50"/>
    <mergeCell ref="BS49:BS50"/>
    <mergeCell ref="BD49:BD50"/>
    <mergeCell ref="BF49:BF50"/>
    <mergeCell ref="BG49:BG50"/>
    <mergeCell ref="BH49:BH50"/>
    <mergeCell ref="BI49:BI50"/>
    <mergeCell ref="BJ49:BJ50"/>
    <mergeCell ref="AS49:AS50"/>
    <mergeCell ref="AT49:AT50"/>
    <mergeCell ref="AV49:AV50"/>
    <mergeCell ref="AW49:AW50"/>
    <mergeCell ref="AX49:AX50"/>
    <mergeCell ref="AY49:AY50"/>
    <mergeCell ref="A100:B100"/>
    <mergeCell ref="A89:DB89"/>
    <mergeCell ref="S3:S7"/>
    <mergeCell ref="Z4:AI4"/>
    <mergeCell ref="AJ5:AP5"/>
    <mergeCell ref="DB2:DB7"/>
    <mergeCell ref="AS5:AS7"/>
    <mergeCell ref="AJ4:AS4"/>
    <mergeCell ref="Z6:AF6"/>
    <mergeCell ref="Y2:Y7"/>
    <mergeCell ref="Z5:AF5"/>
    <mergeCell ref="BX5:CD5"/>
    <mergeCell ref="A1:DB1"/>
    <mergeCell ref="F3:F7"/>
    <mergeCell ref="I3:I7"/>
    <mergeCell ref="L3:L7"/>
    <mergeCell ref="BN5:BT5"/>
    <mergeCell ref="M3:M7"/>
    <mergeCell ref="P3:P7"/>
    <mergeCell ref="D3:D7"/>
    <mergeCell ref="S2:X2"/>
    <mergeCell ref="BX4:CG4"/>
    <mergeCell ref="BD6:BJ6"/>
    <mergeCell ref="AT3:BM3"/>
    <mergeCell ref="T4:T7"/>
    <mergeCell ref="BN3:CG3"/>
    <mergeCell ref="Z3:AS3"/>
    <mergeCell ref="Z2:DA2"/>
    <mergeCell ref="AT5:AZ5"/>
    <mergeCell ref="AI5:AI7"/>
    <mergeCell ref="A2:A7"/>
    <mergeCell ref="Q2:Q7"/>
    <mergeCell ref="R2:R7"/>
    <mergeCell ref="B2:B7"/>
    <mergeCell ref="C2:O2"/>
    <mergeCell ref="O3:O7"/>
    <mergeCell ref="G3:G7"/>
    <mergeCell ref="C3:C7"/>
    <mergeCell ref="X3:X7"/>
    <mergeCell ref="W3:W7"/>
    <mergeCell ref="J3:J7"/>
    <mergeCell ref="T3:V3"/>
    <mergeCell ref="U4:U7"/>
    <mergeCell ref="V4:V7"/>
    <mergeCell ref="CH3:DA3"/>
    <mergeCell ref="CH5:CN5"/>
    <mergeCell ref="BC5:BC7"/>
    <mergeCell ref="CR6:CX6"/>
    <mergeCell ref="CH4:CQ4"/>
    <mergeCell ref="CQ5:CQ7"/>
    <mergeCell ref="CR5:CX5"/>
    <mergeCell ref="CH6:CN6"/>
    <mergeCell ref="CG5:CG7"/>
    <mergeCell ref="DA5:DA7"/>
    <mergeCell ref="CR4:DA4"/>
    <mergeCell ref="BX6:CD6"/>
    <mergeCell ref="BN4:BW4"/>
    <mergeCell ref="AJ6:AP6"/>
    <mergeCell ref="BD4:BM4"/>
    <mergeCell ref="BN6:BT6"/>
    <mergeCell ref="AT4:BC4"/>
    <mergeCell ref="AT6:AZ6"/>
    <mergeCell ref="BW5:BW7"/>
    <mergeCell ref="BM5:BM7"/>
    <mergeCell ref="BD5:BJ5"/>
    <mergeCell ref="BN90:CG90"/>
    <mergeCell ref="AT90:BM90"/>
    <mergeCell ref="AT92:BM92"/>
    <mergeCell ref="BN92:CG92"/>
    <mergeCell ref="AT93:BC93"/>
    <mergeCell ref="BD93:BM93"/>
    <mergeCell ref="BX93:CG93"/>
    <mergeCell ref="AZ49:AZ50"/>
    <mergeCell ref="BC49:BC50"/>
    <mergeCell ref="BN95:BW95"/>
    <mergeCell ref="BD95:BM95"/>
    <mergeCell ref="BX96:CG96"/>
    <mergeCell ref="Z96:AI96"/>
    <mergeCell ref="AJ96:AS96"/>
    <mergeCell ref="AT96:BC96"/>
    <mergeCell ref="BD96:BM96"/>
    <mergeCell ref="CR98:DA98"/>
    <mergeCell ref="BX97:CG97"/>
    <mergeCell ref="BX101:CG101"/>
    <mergeCell ref="AT98:BC98"/>
    <mergeCell ref="BD101:BM101"/>
    <mergeCell ref="BD97:BM97"/>
    <mergeCell ref="BN97:BW97"/>
    <mergeCell ref="AT99:BC99"/>
    <mergeCell ref="BN100:BW100"/>
    <mergeCell ref="BN101:BW101"/>
    <mergeCell ref="CH96:CQ96"/>
    <mergeCell ref="CR95:DA95"/>
    <mergeCell ref="CH95:CQ95"/>
    <mergeCell ref="CH101:CQ101"/>
    <mergeCell ref="CH98:CQ98"/>
    <mergeCell ref="CH99:CQ99"/>
    <mergeCell ref="CR96:DA96"/>
    <mergeCell ref="CH97:CQ97"/>
    <mergeCell ref="CR99:DA99"/>
    <mergeCell ref="CR97:DA97"/>
    <mergeCell ref="CH93:CQ93"/>
    <mergeCell ref="CH91:CQ91"/>
    <mergeCell ref="Z93:AI93"/>
    <mergeCell ref="AJ93:AS93"/>
    <mergeCell ref="Z92:AS92"/>
    <mergeCell ref="CR94:DA94"/>
    <mergeCell ref="CH94:CQ94"/>
    <mergeCell ref="BN93:BW93"/>
    <mergeCell ref="BD94:BM94"/>
    <mergeCell ref="CH90:DA90"/>
    <mergeCell ref="Z90:AS90"/>
    <mergeCell ref="AJ91:AS91"/>
    <mergeCell ref="BX91:CG91"/>
    <mergeCell ref="BN91:BW91"/>
    <mergeCell ref="CR93:DA93"/>
    <mergeCell ref="CR91:DA91"/>
    <mergeCell ref="Z91:AI91"/>
    <mergeCell ref="AT91:BC91"/>
    <mergeCell ref="BD91:BM91"/>
    <mergeCell ref="Z101:AI101"/>
    <mergeCell ref="AJ98:AS98"/>
    <mergeCell ref="AT95:BC95"/>
    <mergeCell ref="Z98:AI98"/>
    <mergeCell ref="AT97:BC97"/>
    <mergeCell ref="AT101:BC101"/>
    <mergeCell ref="Z95:AI95"/>
    <mergeCell ref="Z97:AI97"/>
    <mergeCell ref="AJ100:AS100"/>
    <mergeCell ref="AJ101:AS101"/>
    <mergeCell ref="AT100:BC100"/>
    <mergeCell ref="AJ95:AS95"/>
    <mergeCell ref="BX94:CG94"/>
    <mergeCell ref="BN94:BW94"/>
    <mergeCell ref="AJ94:AS94"/>
    <mergeCell ref="BX98:CG98"/>
    <mergeCell ref="BN96:BW96"/>
    <mergeCell ref="BX95:CG95"/>
    <mergeCell ref="BX99:CG99"/>
    <mergeCell ref="BX100:CG100"/>
    <mergeCell ref="BN99:BW99"/>
    <mergeCell ref="BN98:BW98"/>
    <mergeCell ref="AT94:BC94"/>
    <mergeCell ref="A101:B101"/>
    <mergeCell ref="Z99:AI99"/>
    <mergeCell ref="Z100:AI100"/>
    <mergeCell ref="AJ99:AS99"/>
    <mergeCell ref="Z94:AI94"/>
    <mergeCell ref="CH92:DA92"/>
    <mergeCell ref="C103:O103"/>
    <mergeCell ref="CW103:DB103"/>
    <mergeCell ref="CR100:DA100"/>
    <mergeCell ref="CH100:CQ100"/>
    <mergeCell ref="AJ97:AS97"/>
    <mergeCell ref="BD100:BM100"/>
    <mergeCell ref="BD99:BM99"/>
    <mergeCell ref="BD98:BM98"/>
    <mergeCell ref="CR101:DA101"/>
    <mergeCell ref="A47:DB47"/>
    <mergeCell ref="A46:DB46"/>
    <mergeCell ref="A49:A50"/>
    <mergeCell ref="C49:C50"/>
    <mergeCell ref="F49:F50"/>
    <mergeCell ref="AI49:AI50"/>
    <mergeCell ref="AJ49:AJ50"/>
    <mergeCell ref="AL49:AL50"/>
    <mergeCell ref="AM49:AM50"/>
    <mergeCell ref="AP49:AP50"/>
    <mergeCell ref="A59:A60"/>
    <mergeCell ref="A61:A62"/>
    <mergeCell ref="A63:A64"/>
    <mergeCell ref="A65:A66"/>
    <mergeCell ref="A9:DB9"/>
    <mergeCell ref="A25:DB25"/>
    <mergeCell ref="A16:DB16"/>
    <mergeCell ref="A11:DB11"/>
    <mergeCell ref="A10:DB10"/>
    <mergeCell ref="A48:DB48"/>
    <mergeCell ref="A75:A76"/>
    <mergeCell ref="A77:A78"/>
    <mergeCell ref="A79:A80"/>
    <mergeCell ref="A81:A82"/>
    <mergeCell ref="A67:A68"/>
    <mergeCell ref="A69:A70"/>
    <mergeCell ref="A71:A72"/>
    <mergeCell ref="A73:A74"/>
    <mergeCell ref="R49:R50"/>
    <mergeCell ref="S49:S50"/>
    <mergeCell ref="T49:T50"/>
    <mergeCell ref="U49:U50"/>
    <mergeCell ref="I49:I50"/>
    <mergeCell ref="L49:L50"/>
    <mergeCell ref="O49:O50"/>
    <mergeCell ref="Q49:Q50"/>
    <mergeCell ref="Z49:Z50"/>
    <mergeCell ref="AB49:AB50"/>
    <mergeCell ref="AC49:AC50"/>
    <mergeCell ref="AD49:AD50"/>
    <mergeCell ref="V49:V50"/>
    <mergeCell ref="W49:W50"/>
    <mergeCell ref="X49:X50"/>
    <mergeCell ref="Y49:Y50"/>
    <mergeCell ref="DB63:DB64"/>
    <mergeCell ref="DB65:DB66"/>
    <mergeCell ref="AE49:AE50"/>
    <mergeCell ref="AF49:AF50"/>
    <mergeCell ref="A58:DB58"/>
    <mergeCell ref="A51:A52"/>
    <mergeCell ref="A53:A54"/>
    <mergeCell ref="A55:A56"/>
    <mergeCell ref="AN49:AN50"/>
    <mergeCell ref="AO49:AO50"/>
    <mergeCell ref="DB77:DB78"/>
    <mergeCell ref="DB79:DB80"/>
    <mergeCell ref="DB81:DB82"/>
    <mergeCell ref="DB49:DB50"/>
    <mergeCell ref="DB67:DB68"/>
    <mergeCell ref="DB69:DB70"/>
    <mergeCell ref="DB75:DB76"/>
    <mergeCell ref="DB73:DB74"/>
    <mergeCell ref="DB59:DB60"/>
    <mergeCell ref="DB61:DB62"/>
  </mergeCells>
  <printOptions/>
  <pageMargins left="0.3937007874015748" right="0.1968503937007874" top="0" bottom="0.1968503937007874" header="0.11811023622047245" footer="0.11811023622047245"/>
  <pageSetup fitToHeight="0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ХНАДУ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VVM</dc:creator>
  <cp:keywords/>
  <dc:description/>
  <cp:lastModifiedBy>user</cp:lastModifiedBy>
  <cp:lastPrinted>2020-05-05T10:25:34Z</cp:lastPrinted>
  <dcterms:created xsi:type="dcterms:W3CDTF">2005-12-05T10:48:54Z</dcterms:created>
  <dcterms:modified xsi:type="dcterms:W3CDTF">2020-05-05T10:26:41Z</dcterms:modified>
  <cp:category/>
  <cp:version/>
  <cp:contentType/>
  <cp:contentStatus/>
</cp:coreProperties>
</file>